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2240" windowHeight="5604"/>
  </bookViews>
  <sheets>
    <sheet name="Sheet1" sheetId="1" r:id="rId1"/>
    <sheet name="Thrust Curv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86" i="1"/>
  <c r="A87" i="1" s="1"/>
  <c r="D16" i="1"/>
  <c r="G16" i="1" l="1"/>
  <c r="F16" i="1" s="1"/>
  <c r="C17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F3" i="1"/>
  <c r="F5" i="1"/>
  <c r="B17" i="1" s="1"/>
  <c r="B20" i="2"/>
  <c r="D17" i="1" l="1"/>
  <c r="B18" i="1" l="1"/>
  <c r="H17" i="1"/>
  <c r="I17" i="1"/>
  <c r="E17" i="1"/>
  <c r="F17" i="1" s="1"/>
  <c r="C18" i="1" l="1"/>
  <c r="D18" i="1" s="1"/>
  <c r="G17" i="1"/>
  <c r="H18" i="1" l="1"/>
  <c r="B19" i="1"/>
  <c r="E18" i="1"/>
  <c r="F18" i="1" s="1"/>
  <c r="C19" i="1" s="1"/>
  <c r="D19" i="1" s="1"/>
  <c r="I18" i="1"/>
  <c r="G18" i="1" l="1"/>
  <c r="H19" i="1"/>
  <c r="E19" i="1"/>
  <c r="F19" i="1" s="1"/>
  <c r="C20" i="1" s="1"/>
  <c r="D20" i="1" s="1"/>
  <c r="B21" i="1" s="1"/>
  <c r="I19" i="1"/>
  <c r="B20" i="1"/>
  <c r="G19" i="1" l="1"/>
  <c r="E20" i="1"/>
  <c r="F20" i="1" s="1"/>
  <c r="C21" i="1" s="1"/>
  <c r="I20" i="1"/>
  <c r="H20" i="1"/>
  <c r="G20" i="1" l="1"/>
  <c r="D21" i="1"/>
  <c r="B22" i="1" l="1"/>
  <c r="E21" i="1"/>
  <c r="F21" i="1" s="1"/>
  <c r="C22" i="1" s="1"/>
  <c r="I21" i="1"/>
  <c r="H21" i="1"/>
  <c r="D22" i="1" l="1"/>
  <c r="G21" i="1"/>
  <c r="E22" i="1" l="1"/>
  <c r="F22" i="1" s="1"/>
  <c r="C23" i="1" s="1"/>
  <c r="B23" i="1"/>
  <c r="I22" i="1"/>
  <c r="H22" i="1"/>
  <c r="D23" i="1" l="1"/>
  <c r="G22" i="1"/>
  <c r="E23" i="1" l="1"/>
  <c r="F23" i="1" s="1"/>
  <c r="C24" i="1" s="1"/>
  <c r="B24" i="1"/>
  <c r="I23" i="1"/>
  <c r="H23" i="1"/>
  <c r="G23" i="1" l="1"/>
  <c r="D24" i="1"/>
  <c r="E24" i="1" l="1"/>
  <c r="F24" i="1" s="1"/>
  <c r="C25" i="1" s="1"/>
  <c r="B25" i="1"/>
  <c r="I24" i="1"/>
  <c r="H24" i="1"/>
  <c r="D25" i="1" l="1"/>
  <c r="G24" i="1"/>
  <c r="E25" i="1" l="1"/>
  <c r="F25" i="1" s="1"/>
  <c r="C26" i="1" s="1"/>
  <c r="B26" i="1"/>
  <c r="I25" i="1"/>
  <c r="H25" i="1"/>
  <c r="D26" i="1" l="1"/>
  <c r="G25" i="1"/>
  <c r="E26" i="1" l="1"/>
  <c r="F26" i="1" s="1"/>
  <c r="C27" i="1" s="1"/>
  <c r="B27" i="1"/>
  <c r="I26" i="1"/>
  <c r="H26" i="1"/>
  <c r="D27" i="1" l="1"/>
  <c r="G26" i="1"/>
  <c r="E27" i="1" l="1"/>
  <c r="F27" i="1" s="1"/>
  <c r="C28" i="1" s="1"/>
  <c r="B28" i="1"/>
  <c r="I27" i="1"/>
  <c r="H27" i="1"/>
  <c r="G27" i="1" l="1"/>
  <c r="D28" i="1"/>
  <c r="E28" i="1" l="1"/>
  <c r="F28" i="1" s="1"/>
  <c r="C29" i="1" s="1"/>
  <c r="B29" i="1"/>
  <c r="I28" i="1"/>
  <c r="H28" i="1"/>
  <c r="D29" i="1" l="1"/>
  <c r="G28" i="1"/>
  <c r="E29" i="1" l="1"/>
  <c r="F29" i="1" s="1"/>
  <c r="C30" i="1" s="1"/>
  <c r="B30" i="1"/>
  <c r="I29" i="1"/>
  <c r="H29" i="1"/>
  <c r="D30" i="1" l="1"/>
  <c r="G29" i="1"/>
  <c r="E30" i="1" l="1"/>
  <c r="F30" i="1" s="1"/>
  <c r="C31" i="1" s="1"/>
  <c r="B31" i="1"/>
  <c r="I30" i="1"/>
  <c r="H30" i="1"/>
  <c r="D31" i="1" l="1"/>
  <c r="G30" i="1"/>
  <c r="E31" i="1" l="1"/>
  <c r="F31" i="1" s="1"/>
  <c r="C32" i="1" s="1"/>
  <c r="B32" i="1"/>
  <c r="I31" i="1"/>
  <c r="H31" i="1"/>
  <c r="D32" i="1" l="1"/>
  <c r="G31" i="1"/>
  <c r="E32" i="1" l="1"/>
  <c r="F32" i="1" s="1"/>
  <c r="C33" i="1" s="1"/>
  <c r="B33" i="1"/>
  <c r="I32" i="1"/>
  <c r="H32" i="1"/>
  <c r="D33" i="1" l="1"/>
  <c r="G32" i="1"/>
  <c r="E33" i="1" l="1"/>
  <c r="F33" i="1" s="1"/>
  <c r="C34" i="1" s="1"/>
  <c r="B34" i="1"/>
  <c r="I33" i="1"/>
  <c r="H33" i="1"/>
  <c r="D34" i="1" l="1"/>
  <c r="G33" i="1"/>
  <c r="E34" i="1" l="1"/>
  <c r="F34" i="1" s="1"/>
  <c r="C35" i="1" s="1"/>
  <c r="B35" i="1"/>
  <c r="I34" i="1"/>
  <c r="H34" i="1"/>
  <c r="G34" i="1" l="1"/>
  <c r="D35" i="1"/>
  <c r="E35" i="1" l="1"/>
  <c r="F35" i="1" s="1"/>
  <c r="C36" i="1" s="1"/>
  <c r="B36" i="1"/>
  <c r="I35" i="1"/>
  <c r="H35" i="1"/>
  <c r="D36" i="1" l="1"/>
  <c r="G35" i="1"/>
  <c r="E36" i="1" l="1"/>
  <c r="F36" i="1" s="1"/>
  <c r="C37" i="1" s="1"/>
  <c r="B37" i="1"/>
  <c r="I36" i="1"/>
  <c r="H36" i="1"/>
  <c r="D37" i="1" l="1"/>
  <c r="G36" i="1"/>
  <c r="E37" i="1" l="1"/>
  <c r="F37" i="1" s="1"/>
  <c r="C38" i="1" s="1"/>
  <c r="B38" i="1"/>
  <c r="I37" i="1"/>
  <c r="H37" i="1"/>
  <c r="D38" i="1" l="1"/>
  <c r="G37" i="1"/>
  <c r="E38" i="1" l="1"/>
  <c r="F38" i="1" s="1"/>
  <c r="C39" i="1" s="1"/>
  <c r="B39" i="1"/>
  <c r="I38" i="1"/>
  <c r="H38" i="1"/>
  <c r="G38" i="1" l="1"/>
  <c r="D39" i="1"/>
  <c r="E39" i="1" l="1"/>
  <c r="F39" i="1" s="1"/>
  <c r="C40" i="1" s="1"/>
  <c r="B40" i="1"/>
  <c r="I39" i="1"/>
  <c r="H39" i="1"/>
  <c r="G39" i="1" l="1"/>
  <c r="D40" i="1"/>
  <c r="E40" i="1" l="1"/>
  <c r="F40" i="1" s="1"/>
  <c r="C41" i="1" s="1"/>
  <c r="B41" i="1"/>
  <c r="I40" i="1"/>
  <c r="H40" i="1"/>
  <c r="D41" i="1" l="1"/>
  <c r="G40" i="1"/>
  <c r="E41" i="1" l="1"/>
  <c r="F41" i="1" s="1"/>
  <c r="C42" i="1" s="1"/>
  <c r="B42" i="1"/>
  <c r="I41" i="1"/>
  <c r="H41" i="1"/>
  <c r="D42" i="1" l="1"/>
  <c r="G41" i="1"/>
  <c r="E42" i="1" l="1"/>
  <c r="F42" i="1" s="1"/>
  <c r="C43" i="1" s="1"/>
  <c r="B43" i="1"/>
  <c r="I42" i="1"/>
  <c r="H42" i="1"/>
  <c r="D43" i="1" l="1"/>
  <c r="G42" i="1"/>
  <c r="E43" i="1" l="1"/>
  <c r="F43" i="1" s="1"/>
  <c r="C44" i="1" s="1"/>
  <c r="B44" i="1"/>
  <c r="I43" i="1"/>
  <c r="H43" i="1"/>
  <c r="D44" i="1" l="1"/>
  <c r="G43" i="1"/>
  <c r="E44" i="1" l="1"/>
  <c r="F44" i="1" s="1"/>
  <c r="C45" i="1" s="1"/>
  <c r="B45" i="1"/>
  <c r="I44" i="1"/>
  <c r="H44" i="1"/>
  <c r="D45" i="1" l="1"/>
  <c r="G44" i="1"/>
  <c r="E45" i="1" l="1"/>
  <c r="F45" i="1" s="1"/>
  <c r="C46" i="1" s="1"/>
  <c r="B46" i="1"/>
  <c r="I45" i="1"/>
  <c r="H45" i="1"/>
  <c r="D46" i="1" l="1"/>
  <c r="G45" i="1"/>
  <c r="E46" i="1" l="1"/>
  <c r="F46" i="1" s="1"/>
  <c r="C47" i="1" s="1"/>
  <c r="B47" i="1"/>
  <c r="I46" i="1"/>
  <c r="H46" i="1"/>
  <c r="G46" i="1" l="1"/>
  <c r="D47" i="1"/>
  <c r="E47" i="1" l="1"/>
  <c r="F47" i="1" s="1"/>
  <c r="C48" i="1" s="1"/>
  <c r="B48" i="1"/>
  <c r="I47" i="1"/>
  <c r="H47" i="1"/>
  <c r="D48" i="1" l="1"/>
  <c r="G47" i="1"/>
  <c r="E48" i="1" l="1"/>
  <c r="F48" i="1" s="1"/>
  <c r="C49" i="1" s="1"/>
  <c r="B49" i="1"/>
  <c r="I48" i="1"/>
  <c r="H48" i="1"/>
  <c r="D49" i="1" l="1"/>
  <c r="G48" i="1"/>
  <c r="E49" i="1" l="1"/>
  <c r="F49" i="1" s="1"/>
  <c r="C50" i="1" s="1"/>
  <c r="B50" i="1"/>
  <c r="I49" i="1"/>
  <c r="H49" i="1"/>
  <c r="D50" i="1" l="1"/>
  <c r="H50" i="1" s="1"/>
  <c r="G49" i="1"/>
  <c r="E50" i="1" l="1"/>
  <c r="F50" i="1" s="1"/>
  <c r="C51" i="1" s="1"/>
  <c r="B51" i="1"/>
  <c r="I50" i="1"/>
  <c r="D51" i="1" l="1"/>
  <c r="G50" i="1"/>
  <c r="H51" i="1" l="1"/>
  <c r="E51" i="1"/>
  <c r="F51" i="1" s="1"/>
  <c r="C52" i="1" s="1"/>
  <c r="B52" i="1"/>
  <c r="I51" i="1"/>
  <c r="D52" i="1" l="1"/>
  <c r="G51" i="1"/>
  <c r="E52" i="1" l="1"/>
  <c r="F52" i="1" s="1"/>
  <c r="C53" i="1" s="1"/>
  <c r="B53" i="1"/>
  <c r="H52" i="1"/>
  <c r="I52" i="1"/>
  <c r="G52" i="1" l="1"/>
  <c r="D53" i="1"/>
  <c r="E53" i="1" l="1"/>
  <c r="F53" i="1" s="1"/>
  <c r="C54" i="1" s="1"/>
  <c r="B54" i="1"/>
  <c r="H53" i="1"/>
  <c r="I53" i="1"/>
  <c r="G53" i="1" l="1"/>
  <c r="D54" i="1"/>
  <c r="E54" i="1" l="1"/>
  <c r="F54" i="1" s="1"/>
  <c r="C55" i="1" s="1"/>
  <c r="B55" i="1"/>
  <c r="H54" i="1"/>
  <c r="I54" i="1"/>
  <c r="D55" i="1" l="1"/>
  <c r="G54" i="1"/>
  <c r="E55" i="1" l="1"/>
  <c r="F55" i="1" s="1"/>
  <c r="C56" i="1" s="1"/>
  <c r="B56" i="1"/>
  <c r="H55" i="1"/>
  <c r="I55" i="1"/>
  <c r="D56" i="1" l="1"/>
  <c r="G55" i="1"/>
  <c r="E56" i="1" l="1"/>
  <c r="F56" i="1" s="1"/>
  <c r="C57" i="1" s="1"/>
  <c r="B57" i="1"/>
  <c r="H56" i="1"/>
  <c r="I56" i="1"/>
  <c r="G56" i="1" l="1"/>
  <c r="D57" i="1"/>
  <c r="E57" i="1" l="1"/>
  <c r="F57" i="1" s="1"/>
  <c r="C58" i="1" s="1"/>
  <c r="B58" i="1"/>
  <c r="H57" i="1"/>
  <c r="I57" i="1"/>
  <c r="G57" i="1" l="1"/>
  <c r="D58" i="1"/>
  <c r="E58" i="1" l="1"/>
  <c r="F58" i="1" s="1"/>
  <c r="C59" i="1" s="1"/>
  <c r="B59" i="1"/>
  <c r="H58" i="1"/>
  <c r="I58" i="1"/>
  <c r="G58" i="1" l="1"/>
  <c r="D59" i="1"/>
  <c r="E59" i="1" l="1"/>
  <c r="F59" i="1" s="1"/>
  <c r="C60" i="1" s="1"/>
  <c r="B60" i="1"/>
  <c r="H59" i="1"/>
  <c r="I59" i="1"/>
  <c r="D60" i="1" l="1"/>
  <c r="G59" i="1"/>
  <c r="E60" i="1" l="1"/>
  <c r="F60" i="1" s="1"/>
  <c r="C61" i="1" s="1"/>
  <c r="B61" i="1"/>
  <c r="H60" i="1"/>
  <c r="I60" i="1"/>
  <c r="G60" i="1" l="1"/>
  <c r="D61" i="1"/>
  <c r="E61" i="1" l="1"/>
  <c r="F61" i="1" s="1"/>
  <c r="C62" i="1" s="1"/>
  <c r="B62" i="1"/>
  <c r="H61" i="1"/>
  <c r="I61" i="1"/>
  <c r="G61" i="1" l="1"/>
  <c r="D62" i="1"/>
  <c r="E62" i="1" l="1"/>
  <c r="F62" i="1" s="1"/>
  <c r="C63" i="1" s="1"/>
  <c r="B63" i="1"/>
  <c r="H62" i="1"/>
  <c r="I62" i="1"/>
  <c r="G62" i="1" l="1"/>
  <c r="D63" i="1"/>
  <c r="E63" i="1" l="1"/>
  <c r="F63" i="1" s="1"/>
  <c r="C64" i="1" s="1"/>
  <c r="B64" i="1"/>
  <c r="H63" i="1"/>
  <c r="I63" i="1"/>
  <c r="G63" i="1" l="1"/>
  <c r="D64" i="1"/>
  <c r="E64" i="1" l="1"/>
  <c r="F64" i="1" s="1"/>
  <c r="C65" i="1" s="1"/>
  <c r="B65" i="1"/>
  <c r="H64" i="1"/>
  <c r="I64" i="1"/>
  <c r="G64" i="1" l="1"/>
  <c r="D65" i="1"/>
  <c r="E65" i="1" l="1"/>
  <c r="F65" i="1" s="1"/>
  <c r="C66" i="1" s="1"/>
  <c r="B66" i="1"/>
  <c r="H65" i="1"/>
  <c r="I65" i="1"/>
  <c r="G65" i="1" l="1"/>
  <c r="D66" i="1"/>
  <c r="E66" i="1" l="1"/>
  <c r="F66" i="1" s="1"/>
  <c r="C67" i="1" s="1"/>
  <c r="B67" i="1"/>
  <c r="H66" i="1"/>
  <c r="I66" i="1"/>
  <c r="D67" i="1" l="1"/>
  <c r="G66" i="1"/>
  <c r="E67" i="1" l="1"/>
  <c r="F67" i="1" s="1"/>
  <c r="C68" i="1" s="1"/>
  <c r="B68" i="1"/>
  <c r="H67" i="1"/>
  <c r="I67" i="1"/>
  <c r="D68" i="1" l="1"/>
  <c r="G67" i="1"/>
  <c r="E68" i="1" l="1"/>
  <c r="F68" i="1" s="1"/>
  <c r="C69" i="1" s="1"/>
  <c r="B69" i="1"/>
  <c r="H68" i="1"/>
  <c r="I68" i="1"/>
  <c r="G68" i="1" l="1"/>
  <c r="D69" i="1"/>
  <c r="E69" i="1" l="1"/>
  <c r="F69" i="1" s="1"/>
  <c r="C70" i="1" s="1"/>
  <c r="B70" i="1"/>
  <c r="H69" i="1"/>
  <c r="I69" i="1"/>
  <c r="G69" i="1" l="1"/>
  <c r="D70" i="1"/>
  <c r="E70" i="1" l="1"/>
  <c r="F70" i="1" s="1"/>
  <c r="C71" i="1" s="1"/>
  <c r="B71" i="1"/>
  <c r="H70" i="1"/>
  <c r="I70" i="1"/>
  <c r="G70" i="1" l="1"/>
  <c r="D71" i="1"/>
  <c r="E71" i="1" l="1"/>
  <c r="F71" i="1" s="1"/>
  <c r="C72" i="1" s="1"/>
  <c r="B72" i="1"/>
  <c r="H71" i="1"/>
  <c r="I71" i="1"/>
  <c r="D72" i="1" l="1"/>
  <c r="G71" i="1"/>
  <c r="E72" i="1" l="1"/>
  <c r="F72" i="1" s="1"/>
  <c r="C73" i="1" s="1"/>
  <c r="B73" i="1"/>
  <c r="H72" i="1"/>
  <c r="I72" i="1"/>
  <c r="G72" i="1" l="1"/>
  <c r="D73" i="1"/>
  <c r="E73" i="1" l="1"/>
  <c r="F73" i="1" s="1"/>
  <c r="C74" i="1" s="1"/>
  <c r="B74" i="1"/>
  <c r="H73" i="1"/>
  <c r="I73" i="1"/>
  <c r="G73" i="1" l="1"/>
  <c r="D74" i="1"/>
  <c r="E74" i="1" l="1"/>
  <c r="F74" i="1" s="1"/>
  <c r="C75" i="1" s="1"/>
  <c r="B75" i="1"/>
  <c r="H74" i="1"/>
  <c r="I74" i="1"/>
  <c r="G74" i="1" l="1"/>
  <c r="D75" i="1"/>
  <c r="E75" i="1" l="1"/>
  <c r="F75" i="1" s="1"/>
  <c r="C76" i="1" s="1"/>
  <c r="B76" i="1"/>
  <c r="H75" i="1"/>
  <c r="I75" i="1"/>
  <c r="D76" i="1" l="1"/>
  <c r="G75" i="1"/>
  <c r="E76" i="1" l="1"/>
  <c r="F76" i="1" s="1"/>
  <c r="C77" i="1" s="1"/>
  <c r="B77" i="1"/>
  <c r="H76" i="1"/>
  <c r="I76" i="1"/>
  <c r="G76" i="1" l="1"/>
  <c r="D77" i="1"/>
  <c r="E77" i="1" l="1"/>
  <c r="F77" i="1" s="1"/>
  <c r="C78" i="1" s="1"/>
  <c r="B78" i="1"/>
  <c r="H77" i="1"/>
  <c r="I77" i="1"/>
  <c r="G77" i="1" l="1"/>
  <c r="D78" i="1"/>
  <c r="E78" i="1" l="1"/>
  <c r="F78" i="1" s="1"/>
  <c r="C79" i="1" s="1"/>
  <c r="B79" i="1"/>
  <c r="H78" i="1"/>
  <c r="I78" i="1"/>
  <c r="G78" i="1" l="1"/>
  <c r="D79" i="1"/>
  <c r="E79" i="1" l="1"/>
  <c r="F79" i="1" s="1"/>
  <c r="C80" i="1" s="1"/>
  <c r="B80" i="1"/>
  <c r="H79" i="1"/>
  <c r="I79" i="1"/>
  <c r="G79" i="1" l="1"/>
  <c r="D80" i="1"/>
  <c r="E80" i="1" l="1"/>
  <c r="F80" i="1" s="1"/>
  <c r="C81" i="1" s="1"/>
  <c r="B81" i="1"/>
  <c r="H80" i="1"/>
  <c r="I80" i="1"/>
  <c r="G80" i="1" l="1"/>
  <c r="D81" i="1"/>
  <c r="E81" i="1" l="1"/>
  <c r="F81" i="1" s="1"/>
  <c r="C82" i="1" s="1"/>
  <c r="B82" i="1"/>
  <c r="H81" i="1"/>
  <c r="I81" i="1"/>
  <c r="G81" i="1" l="1"/>
  <c r="D82" i="1"/>
  <c r="E82" i="1" l="1"/>
  <c r="F82" i="1" s="1"/>
  <c r="C83" i="1" s="1"/>
  <c r="B83" i="1"/>
  <c r="H82" i="1"/>
  <c r="I82" i="1"/>
  <c r="D83" i="1" l="1"/>
  <c r="G82" i="1"/>
  <c r="E83" i="1" l="1"/>
  <c r="F83" i="1" s="1"/>
  <c r="C84" i="1" s="1"/>
  <c r="B84" i="1"/>
  <c r="H83" i="1"/>
  <c r="I83" i="1"/>
  <c r="D84" i="1" l="1"/>
  <c r="G83" i="1"/>
  <c r="E84" i="1" l="1"/>
  <c r="F84" i="1" s="1"/>
  <c r="C85" i="1" s="1"/>
  <c r="B85" i="1"/>
  <c r="H84" i="1"/>
  <c r="I84" i="1"/>
  <c r="G84" i="1" l="1"/>
  <c r="D85" i="1"/>
  <c r="E85" i="1" l="1"/>
  <c r="F85" i="1" s="1"/>
  <c r="C86" i="1" s="1"/>
  <c r="B86" i="1"/>
  <c r="H85" i="1"/>
  <c r="I85" i="1"/>
  <c r="G85" i="1" l="1"/>
  <c r="D86" i="1"/>
  <c r="E86" i="1" l="1"/>
  <c r="F86" i="1" s="1"/>
  <c r="C87" i="1" s="1"/>
  <c r="B87" i="1"/>
  <c r="H86" i="1"/>
  <c r="I86" i="1"/>
  <c r="D87" i="1" l="1"/>
  <c r="G86" i="1"/>
  <c r="E87" i="1" l="1"/>
  <c r="F87" i="1" s="1"/>
  <c r="C88" i="1" s="1"/>
  <c r="B88" i="1"/>
  <c r="H87" i="1"/>
  <c r="I87" i="1"/>
  <c r="D88" i="1" l="1"/>
  <c r="G87" i="1"/>
  <c r="E88" i="1" l="1"/>
  <c r="F88" i="1" s="1"/>
  <c r="C89" i="1" s="1"/>
  <c r="B89" i="1"/>
  <c r="H88" i="1"/>
  <c r="I88" i="1"/>
  <c r="G88" i="1" l="1"/>
  <c r="D89" i="1"/>
  <c r="E89" i="1" l="1"/>
  <c r="F89" i="1" s="1"/>
  <c r="C90" i="1" s="1"/>
  <c r="B90" i="1"/>
  <c r="H89" i="1"/>
  <c r="I89" i="1"/>
  <c r="G89" i="1" l="1"/>
  <c r="D90" i="1"/>
  <c r="E90" i="1" l="1"/>
  <c r="F90" i="1" s="1"/>
  <c r="C91" i="1" s="1"/>
  <c r="B91" i="1"/>
  <c r="H90" i="1"/>
  <c r="I90" i="1"/>
  <c r="G90" i="1" l="1"/>
  <c r="D91" i="1"/>
  <c r="E91" i="1" l="1"/>
  <c r="F91" i="1" s="1"/>
  <c r="C92" i="1" s="1"/>
  <c r="B92" i="1"/>
  <c r="H91" i="1"/>
  <c r="I91" i="1"/>
  <c r="D92" i="1" l="1"/>
  <c r="G91" i="1"/>
  <c r="E92" i="1" l="1"/>
  <c r="F92" i="1" s="1"/>
  <c r="C93" i="1" s="1"/>
  <c r="B93" i="1"/>
  <c r="H92" i="1"/>
  <c r="I92" i="1"/>
  <c r="G92" i="1" l="1"/>
  <c r="D93" i="1"/>
  <c r="E93" i="1" l="1"/>
  <c r="F93" i="1" s="1"/>
  <c r="C94" i="1" s="1"/>
  <c r="B94" i="1"/>
  <c r="H93" i="1"/>
  <c r="I93" i="1"/>
  <c r="G93" i="1" l="1"/>
  <c r="D94" i="1"/>
  <c r="E94" i="1" l="1"/>
  <c r="F94" i="1" s="1"/>
  <c r="C95" i="1" s="1"/>
  <c r="B95" i="1"/>
  <c r="H94" i="1"/>
  <c r="I94" i="1"/>
  <c r="G94" i="1" l="1"/>
  <c r="D95" i="1"/>
  <c r="E95" i="1" l="1"/>
  <c r="F95" i="1" s="1"/>
  <c r="C96" i="1" s="1"/>
  <c r="B96" i="1"/>
  <c r="H95" i="1"/>
  <c r="I95" i="1"/>
  <c r="G95" i="1" l="1"/>
  <c r="D96" i="1"/>
  <c r="E96" i="1" l="1"/>
  <c r="F96" i="1" s="1"/>
  <c r="C97" i="1" s="1"/>
  <c r="B97" i="1"/>
  <c r="H96" i="1"/>
  <c r="I96" i="1"/>
  <c r="G96" i="1" l="1"/>
  <c r="D97" i="1"/>
  <c r="E97" i="1" l="1"/>
  <c r="F97" i="1" s="1"/>
  <c r="C98" i="1" s="1"/>
  <c r="B98" i="1"/>
  <c r="H97" i="1"/>
  <c r="I97" i="1"/>
  <c r="G97" i="1" l="1"/>
  <c r="D98" i="1"/>
  <c r="E98" i="1" l="1"/>
  <c r="F98" i="1" s="1"/>
  <c r="C99" i="1" s="1"/>
  <c r="B99" i="1"/>
  <c r="H98" i="1"/>
  <c r="I98" i="1"/>
  <c r="G98" i="1" l="1"/>
  <c r="D99" i="1"/>
  <c r="E99" i="1" l="1"/>
  <c r="F99" i="1" s="1"/>
  <c r="C100" i="1" s="1"/>
  <c r="B100" i="1"/>
  <c r="H99" i="1"/>
  <c r="I99" i="1"/>
  <c r="G99" i="1" l="1"/>
  <c r="D100" i="1"/>
  <c r="E100" i="1" l="1"/>
  <c r="F100" i="1" s="1"/>
  <c r="C101" i="1" s="1"/>
  <c r="B101" i="1"/>
  <c r="H100" i="1"/>
  <c r="I100" i="1"/>
  <c r="G100" i="1" l="1"/>
  <c r="D101" i="1"/>
  <c r="E101" i="1" l="1"/>
  <c r="F101" i="1" s="1"/>
  <c r="C102" i="1" s="1"/>
  <c r="B102" i="1"/>
  <c r="H101" i="1"/>
  <c r="I101" i="1"/>
  <c r="G101" i="1" l="1"/>
  <c r="D102" i="1"/>
  <c r="E102" i="1" l="1"/>
  <c r="F102" i="1" s="1"/>
  <c r="C103" i="1" s="1"/>
  <c r="B103" i="1"/>
  <c r="H102" i="1"/>
  <c r="I102" i="1"/>
  <c r="G102" i="1" l="1"/>
  <c r="D103" i="1"/>
  <c r="E103" i="1" l="1"/>
  <c r="F103" i="1" s="1"/>
  <c r="C104" i="1" s="1"/>
  <c r="B104" i="1"/>
  <c r="H103" i="1"/>
  <c r="I103" i="1"/>
  <c r="G103" i="1" l="1"/>
  <c r="D104" i="1"/>
  <c r="E104" i="1" l="1"/>
  <c r="F104" i="1" s="1"/>
  <c r="C105" i="1" s="1"/>
  <c r="B105" i="1"/>
  <c r="H104" i="1"/>
  <c r="I104" i="1"/>
  <c r="D105" i="1" l="1"/>
  <c r="G104" i="1"/>
  <c r="E105" i="1" l="1"/>
  <c r="F105" i="1" s="1"/>
  <c r="C106" i="1" s="1"/>
  <c r="B106" i="1"/>
  <c r="H105" i="1"/>
  <c r="I105" i="1"/>
  <c r="D106" i="1" l="1"/>
  <c r="G105" i="1"/>
  <c r="E106" i="1" l="1"/>
  <c r="F106" i="1" s="1"/>
  <c r="C107" i="1" s="1"/>
  <c r="B107" i="1"/>
  <c r="H106" i="1"/>
  <c r="I106" i="1"/>
  <c r="G106" i="1" l="1"/>
  <c r="D107" i="1"/>
  <c r="E107" i="1" l="1"/>
  <c r="F107" i="1" s="1"/>
  <c r="C108" i="1" s="1"/>
  <c r="B108" i="1"/>
  <c r="H107" i="1"/>
  <c r="I107" i="1"/>
  <c r="G107" i="1" l="1"/>
  <c r="D108" i="1"/>
  <c r="E108" i="1" l="1"/>
  <c r="F108" i="1" s="1"/>
  <c r="C109" i="1" s="1"/>
  <c r="B109" i="1"/>
  <c r="H108" i="1"/>
  <c r="I108" i="1"/>
  <c r="G108" i="1" l="1"/>
  <c r="D109" i="1"/>
  <c r="E109" i="1" l="1"/>
  <c r="F109" i="1" s="1"/>
  <c r="C110" i="1" s="1"/>
  <c r="B110" i="1"/>
  <c r="H109" i="1"/>
  <c r="I109" i="1"/>
  <c r="D110" i="1" l="1"/>
  <c r="G109" i="1"/>
  <c r="E110" i="1" l="1"/>
  <c r="F110" i="1" s="1"/>
  <c r="C111" i="1" s="1"/>
  <c r="B111" i="1"/>
  <c r="H110" i="1"/>
  <c r="I110" i="1"/>
  <c r="D111" i="1" l="1"/>
  <c r="G110" i="1"/>
  <c r="E111" i="1" l="1"/>
  <c r="F111" i="1" s="1"/>
  <c r="C112" i="1" s="1"/>
  <c r="B112" i="1"/>
  <c r="H111" i="1"/>
  <c r="I111" i="1"/>
  <c r="D112" i="1" l="1"/>
  <c r="G111" i="1"/>
  <c r="E112" i="1" l="1"/>
  <c r="F112" i="1" s="1"/>
  <c r="C113" i="1" s="1"/>
  <c r="B113" i="1"/>
  <c r="H112" i="1"/>
  <c r="I112" i="1"/>
  <c r="D113" i="1" l="1"/>
  <c r="G112" i="1"/>
  <c r="E113" i="1" l="1"/>
  <c r="F113" i="1" s="1"/>
  <c r="C114" i="1" s="1"/>
  <c r="B114" i="1"/>
  <c r="H113" i="1"/>
  <c r="I113" i="1"/>
  <c r="D114" i="1" l="1"/>
  <c r="G113" i="1"/>
  <c r="E114" i="1" l="1"/>
  <c r="F114" i="1" s="1"/>
  <c r="C115" i="1" s="1"/>
  <c r="B115" i="1"/>
  <c r="H114" i="1"/>
  <c r="I114" i="1"/>
  <c r="D115" i="1" l="1"/>
  <c r="G114" i="1"/>
  <c r="H115" i="1" l="1"/>
  <c r="E115" i="1"/>
  <c r="F115" i="1" s="1"/>
  <c r="C116" i="1" s="1"/>
  <c r="B116" i="1"/>
  <c r="I115" i="1"/>
  <c r="G115" i="1" l="1"/>
  <c r="D116" i="1"/>
  <c r="I116" i="1" l="1"/>
  <c r="E116" i="1"/>
  <c r="F116" i="1" s="1"/>
  <c r="C117" i="1" s="1"/>
  <c r="B117" i="1"/>
  <c r="H116" i="1"/>
  <c r="G116" i="1" l="1"/>
  <c r="D117" i="1"/>
  <c r="E117" i="1" l="1"/>
  <c r="F117" i="1" s="1"/>
  <c r="C118" i="1" s="1"/>
  <c r="B118" i="1"/>
  <c r="I117" i="1"/>
  <c r="H117" i="1"/>
  <c r="G117" i="1" l="1"/>
  <c r="D118" i="1"/>
  <c r="E118" i="1" l="1"/>
  <c r="F118" i="1" s="1"/>
  <c r="C119" i="1" s="1"/>
  <c r="B119" i="1"/>
  <c r="I118" i="1"/>
  <c r="H118" i="1"/>
  <c r="D119" i="1" l="1"/>
  <c r="G118" i="1"/>
  <c r="I119" i="1" l="1"/>
  <c r="E119" i="1"/>
  <c r="F119" i="1" s="1"/>
  <c r="C120" i="1" s="1"/>
  <c r="B120" i="1"/>
  <c r="H119" i="1"/>
  <c r="G119" i="1" l="1"/>
  <c r="D120" i="1"/>
  <c r="H120" i="1" l="1"/>
  <c r="E120" i="1"/>
  <c r="F120" i="1" s="1"/>
  <c r="C121" i="1" s="1"/>
  <c r="B121" i="1"/>
  <c r="I120" i="1"/>
  <c r="G120" i="1" l="1"/>
  <c r="D121" i="1"/>
  <c r="E121" i="1" l="1"/>
  <c r="F121" i="1" s="1"/>
  <c r="C122" i="1" s="1"/>
  <c r="B122" i="1"/>
  <c r="H121" i="1"/>
  <c r="I121" i="1"/>
  <c r="G121" i="1" l="1"/>
  <c r="D122" i="1"/>
  <c r="E122" i="1" l="1"/>
  <c r="F122" i="1" s="1"/>
  <c r="C123" i="1" s="1"/>
  <c r="B123" i="1"/>
  <c r="H122" i="1"/>
  <c r="I122" i="1"/>
  <c r="G122" i="1" l="1"/>
  <c r="D123" i="1"/>
  <c r="E123" i="1" l="1"/>
  <c r="F123" i="1" s="1"/>
  <c r="C124" i="1" s="1"/>
  <c r="B124" i="1"/>
  <c r="H123" i="1"/>
  <c r="I123" i="1"/>
  <c r="G123" i="1" l="1"/>
  <c r="D124" i="1"/>
  <c r="E124" i="1" l="1"/>
  <c r="F124" i="1" s="1"/>
  <c r="C125" i="1" s="1"/>
  <c r="B125" i="1"/>
  <c r="H124" i="1"/>
  <c r="I124" i="1"/>
  <c r="G124" i="1" l="1"/>
  <c r="D125" i="1"/>
  <c r="E125" i="1" l="1"/>
  <c r="F125" i="1" s="1"/>
  <c r="C126" i="1" s="1"/>
  <c r="B126" i="1"/>
  <c r="H125" i="1"/>
  <c r="I125" i="1"/>
  <c r="G125" i="1" l="1"/>
  <c r="D126" i="1"/>
  <c r="E126" i="1" l="1"/>
  <c r="F126" i="1" s="1"/>
  <c r="C127" i="1" s="1"/>
  <c r="B127" i="1"/>
  <c r="H126" i="1"/>
  <c r="I126" i="1"/>
  <c r="D127" i="1" l="1"/>
  <c r="G126" i="1"/>
  <c r="E127" i="1" l="1"/>
  <c r="F127" i="1" s="1"/>
  <c r="C128" i="1" s="1"/>
  <c r="B128" i="1"/>
  <c r="H127" i="1"/>
  <c r="I127" i="1"/>
  <c r="D128" i="1" l="1"/>
  <c r="G127" i="1"/>
  <c r="E128" i="1" l="1"/>
  <c r="F128" i="1" s="1"/>
  <c r="C129" i="1" s="1"/>
  <c r="B129" i="1"/>
  <c r="H128" i="1"/>
  <c r="I128" i="1"/>
  <c r="D129" i="1" l="1"/>
  <c r="G128" i="1"/>
  <c r="E129" i="1" l="1"/>
  <c r="F129" i="1" s="1"/>
  <c r="C130" i="1" s="1"/>
  <c r="B130" i="1"/>
  <c r="H129" i="1"/>
  <c r="I129" i="1"/>
  <c r="G129" i="1" l="1"/>
  <c r="D130" i="1"/>
  <c r="E130" i="1" l="1"/>
  <c r="F130" i="1" s="1"/>
  <c r="C131" i="1" s="1"/>
  <c r="B131" i="1"/>
  <c r="H130" i="1"/>
  <c r="I130" i="1"/>
  <c r="G130" i="1" l="1"/>
  <c r="D131" i="1"/>
  <c r="E131" i="1" l="1"/>
  <c r="F131" i="1" s="1"/>
  <c r="C132" i="1" s="1"/>
  <c r="B132" i="1"/>
  <c r="H131" i="1"/>
  <c r="I131" i="1"/>
  <c r="D132" i="1" l="1"/>
  <c r="G131" i="1"/>
  <c r="I132" i="1" l="1"/>
  <c r="E132" i="1"/>
  <c r="F132" i="1" s="1"/>
  <c r="C133" i="1" s="1"/>
  <c r="B133" i="1"/>
  <c r="H132" i="1"/>
  <c r="G132" i="1" l="1"/>
  <c r="D133" i="1"/>
  <c r="E133" i="1" l="1"/>
  <c r="F133" i="1" s="1"/>
  <c r="C134" i="1" s="1"/>
  <c r="B134" i="1"/>
  <c r="I133" i="1"/>
  <c r="H133" i="1"/>
  <c r="G133" i="1" l="1"/>
  <c r="D134" i="1"/>
  <c r="E134" i="1" l="1"/>
  <c r="F134" i="1" s="1"/>
  <c r="C135" i="1" s="1"/>
  <c r="B135" i="1"/>
  <c r="I134" i="1"/>
  <c r="H134" i="1"/>
  <c r="D135" i="1" l="1"/>
  <c r="G134" i="1"/>
  <c r="H135" i="1" l="1"/>
  <c r="E135" i="1"/>
  <c r="F135" i="1" s="1"/>
  <c r="C136" i="1" s="1"/>
  <c r="B136" i="1"/>
  <c r="I135" i="1"/>
  <c r="D136" i="1" l="1"/>
  <c r="G135" i="1"/>
  <c r="I136" i="1" l="1"/>
  <c r="E136" i="1"/>
  <c r="F136" i="1" s="1"/>
  <c r="C137" i="1" s="1"/>
  <c r="H136" i="1"/>
  <c r="B137" i="1"/>
  <c r="G136" i="1" l="1"/>
  <c r="D137" i="1"/>
  <c r="E137" i="1" l="1"/>
  <c r="F137" i="1" s="1"/>
  <c r="C138" i="1" s="1"/>
  <c r="B138" i="1"/>
  <c r="I137" i="1"/>
  <c r="H137" i="1"/>
  <c r="G137" i="1" l="1"/>
  <c r="D138" i="1"/>
  <c r="E138" i="1" l="1"/>
  <c r="F138" i="1" s="1"/>
  <c r="C139" i="1" s="1"/>
  <c r="B139" i="1"/>
  <c r="H138" i="1"/>
  <c r="I138" i="1"/>
  <c r="D139" i="1" l="1"/>
  <c r="G138" i="1"/>
  <c r="E139" i="1" l="1"/>
  <c r="F139" i="1" s="1"/>
  <c r="C140" i="1" s="1"/>
  <c r="B140" i="1"/>
  <c r="H139" i="1"/>
  <c r="I139" i="1"/>
  <c r="D140" i="1" l="1"/>
  <c r="G139" i="1"/>
  <c r="B141" i="1" l="1"/>
  <c r="H140" i="1"/>
  <c r="I140" i="1"/>
  <c r="E140" i="1"/>
  <c r="F140" i="1" s="1"/>
  <c r="C141" i="1" s="1"/>
  <c r="G140" i="1" l="1"/>
  <c r="D141" i="1"/>
  <c r="E141" i="1" l="1"/>
  <c r="F141" i="1" s="1"/>
  <c r="C142" i="1" s="1"/>
  <c r="H141" i="1"/>
  <c r="B142" i="1"/>
  <c r="I141" i="1"/>
  <c r="D142" i="1" l="1"/>
  <c r="G141" i="1"/>
  <c r="I142" i="1" l="1"/>
  <c r="E142" i="1"/>
  <c r="F142" i="1" s="1"/>
  <c r="C143" i="1" s="1"/>
  <c r="B143" i="1"/>
  <c r="H142" i="1"/>
  <c r="D143" i="1" l="1"/>
  <c r="G142" i="1"/>
  <c r="H143" i="1" l="1"/>
  <c r="E143" i="1"/>
  <c r="F143" i="1" s="1"/>
  <c r="C144" i="1" s="1"/>
  <c r="B144" i="1"/>
  <c r="I143" i="1"/>
  <c r="D144" i="1" l="1"/>
  <c r="H144" i="1" s="1"/>
  <c r="G143" i="1"/>
  <c r="I144" i="1" l="1"/>
  <c r="B145" i="1"/>
  <c r="E144" i="1"/>
  <c r="F144" i="1" s="1"/>
  <c r="C145" i="1" s="1"/>
  <c r="G144" i="1" l="1"/>
  <c r="D145" i="1"/>
  <c r="B146" i="1" l="1"/>
  <c r="I145" i="1"/>
  <c r="H145" i="1"/>
  <c r="E145" i="1"/>
  <c r="F145" i="1" s="1"/>
  <c r="C146" i="1" s="1"/>
  <c r="G145" i="1" l="1"/>
  <c r="D146" i="1"/>
  <c r="I146" i="1" s="1"/>
  <c r="B147" i="1" l="1"/>
  <c r="H146" i="1"/>
  <c r="E146" i="1"/>
  <c r="F146" i="1" s="1"/>
  <c r="C147" i="1" s="1"/>
  <c r="G146" i="1" l="1"/>
  <c r="D147" i="1"/>
  <c r="I147" i="1" l="1"/>
  <c r="H147" i="1"/>
  <c r="E147" i="1"/>
  <c r="F147" i="1" s="1"/>
  <c r="C148" i="1" s="1"/>
  <c r="B148" i="1"/>
  <c r="D148" i="1" l="1"/>
  <c r="I148" i="1" s="1"/>
  <c r="G147" i="1"/>
  <c r="H148" i="1" l="1"/>
  <c r="B149" i="1"/>
  <c r="E148" i="1"/>
  <c r="F148" i="1" s="1"/>
  <c r="C149" i="1" s="1"/>
  <c r="D149" i="1" l="1"/>
  <c r="G148" i="1"/>
  <c r="I149" i="1" l="1"/>
  <c r="E149" i="1"/>
  <c r="F149" i="1" s="1"/>
  <c r="C150" i="1" s="1"/>
  <c r="B150" i="1"/>
  <c r="H149" i="1"/>
  <c r="G149" i="1" l="1"/>
  <c r="D150" i="1"/>
  <c r="I150" i="1" s="1"/>
  <c r="B151" i="1" l="1"/>
  <c r="E150" i="1"/>
  <c r="F150" i="1" s="1"/>
  <c r="C151" i="1" s="1"/>
  <c r="H150" i="1"/>
  <c r="D151" i="1" l="1"/>
  <c r="H151" i="1" s="1"/>
  <c r="G150" i="1"/>
  <c r="I151" i="1" l="1"/>
  <c r="E151" i="1"/>
  <c r="F151" i="1" s="1"/>
  <c r="C152" i="1" s="1"/>
  <c r="B152" i="1"/>
  <c r="D152" i="1" l="1"/>
  <c r="I152" i="1" s="1"/>
  <c r="G151" i="1"/>
  <c r="H152" i="1" l="1"/>
  <c r="E152" i="1"/>
  <c r="F152" i="1" s="1"/>
  <c r="C153" i="1" s="1"/>
  <c r="B153" i="1"/>
  <c r="G152" i="1" l="1"/>
  <c r="D153" i="1"/>
  <c r="H153" i="1" s="1"/>
  <c r="I153" i="1" l="1"/>
  <c r="E153" i="1"/>
  <c r="F153" i="1" s="1"/>
  <c r="C154" i="1" s="1"/>
  <c r="B154" i="1"/>
  <c r="D154" i="1" l="1"/>
  <c r="I154" i="1" s="1"/>
  <c r="G153" i="1"/>
  <c r="H154" i="1" l="1"/>
  <c r="E154" i="1"/>
  <c r="F154" i="1" s="1"/>
  <c r="C155" i="1" s="1"/>
  <c r="B155" i="1"/>
  <c r="D155" i="1" l="1"/>
  <c r="G154" i="1"/>
  <c r="B156" i="1" l="1"/>
  <c r="H155" i="1"/>
  <c r="I155" i="1"/>
  <c r="E155" i="1"/>
  <c r="F155" i="1" s="1"/>
  <c r="C156" i="1" s="1"/>
  <c r="D156" i="1" l="1"/>
  <c r="G155" i="1"/>
  <c r="B157" i="1" l="1"/>
  <c r="I156" i="1"/>
  <c r="E156" i="1"/>
  <c r="F156" i="1" s="1"/>
  <c r="C157" i="1" s="1"/>
  <c r="H156" i="1"/>
  <c r="G156" i="1" l="1"/>
  <c r="D157" i="1"/>
  <c r="H157" i="1" s="1"/>
  <c r="I157" i="1" l="1"/>
  <c r="E157" i="1"/>
  <c r="F157" i="1" s="1"/>
  <c r="G157" i="1" s="1"/>
</calcChain>
</file>

<file path=xl/sharedStrings.xml><?xml version="1.0" encoding="utf-8"?>
<sst xmlns="http://schemas.openxmlformats.org/spreadsheetml/2006/main" count="50" uniqueCount="43">
  <si>
    <t>Time</t>
  </si>
  <si>
    <t>Sec</t>
  </si>
  <si>
    <t>Thurst</t>
  </si>
  <si>
    <t>Lbs</t>
  </si>
  <si>
    <t>Ave Thrust</t>
  </si>
  <si>
    <t>Drag</t>
  </si>
  <si>
    <t>Accel</t>
  </si>
  <si>
    <t>Vel</t>
  </si>
  <si>
    <t>Height</t>
  </si>
  <si>
    <t>lbs</t>
  </si>
  <si>
    <t>Time Step:</t>
  </si>
  <si>
    <t>sec</t>
  </si>
  <si>
    <t>deg</t>
  </si>
  <si>
    <t>(sec)</t>
  </si>
  <si>
    <t>(lbs)</t>
  </si>
  <si>
    <t>(ft/sec2)</t>
  </si>
  <si>
    <t>(ft/sec)</t>
  </si>
  <si>
    <t>(ft)</t>
  </si>
  <si>
    <t>Air Density</t>
  </si>
  <si>
    <t>in</t>
  </si>
  <si>
    <t xml:space="preserve"> </t>
  </si>
  <si>
    <t>Area:</t>
  </si>
  <si>
    <t>ft2</t>
  </si>
  <si>
    <t>Mass:</t>
  </si>
  <si>
    <t>slugs</t>
  </si>
  <si>
    <t>Flt El</t>
  </si>
  <si>
    <t>(deg)</t>
  </si>
  <si>
    <t>Range</t>
  </si>
  <si>
    <t>(Radians)</t>
  </si>
  <si>
    <t>Flt Ang Rate</t>
  </si>
  <si>
    <t>(Rad/sec)</t>
  </si>
  <si>
    <t>lb*sec2/ft4</t>
  </si>
  <si>
    <t>Exit Velocity:</t>
  </si>
  <si>
    <t>ft/sec</t>
  </si>
  <si>
    <t>Projectile Simulation</t>
  </si>
  <si>
    <t>Firing Angle:</t>
  </si>
  <si>
    <t>Cannon Ball Weight:</t>
  </si>
  <si>
    <t>Cannon Ball Cd:</t>
  </si>
  <si>
    <t>Cannon Ball Diameter:</t>
  </si>
  <si>
    <t>Accel due to Gravity</t>
  </si>
  <si>
    <t>ft/sec2</t>
  </si>
  <si>
    <t>Initial Height: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</si>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</sst>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/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Altitude (ft) vs. Time</a:t>
            </a:r>
            <a:r>
              <a:rPr lang="en-US" baseline="0"/>
              <a:t> (sec)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Sheet1!$A$16:$A$59</c:f>
              <c:numCache>
                <c:formatCode>General</c:formatCode>
                <c:ptCount val="4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</c:numCache>
            </c:numRef>
          </c:xVal>
          <c:yVal>
            <c:numRef>
              <c:f>Sheet1!$H$16:$H$59</c:f>
              <c:numCache>
                <c:formatCode>0.00</c:formatCode>
                <c:ptCount val="44"/>
                <c:pt idx="0" formatCode="General">
                  <c:v>50</c:v>
                </c:pt>
                <c:pt idx="1">
                  <c:v>56.910080207208715</c:v>
                </c:pt>
                <c:pt idx="2">
                  <c:v>63.089975288194552</c:v>
                </c:pt>
                <c:pt idx="3">
                  <c:v>68.569866761889955</c:v>
                </c:pt>
                <c:pt idx="4">
                  <c:v>73.422939141201454</c:v>
                </c:pt>
                <c:pt idx="5">
                  <c:v>77.712573947643534</c:v>
                </c:pt>
                <c:pt idx="6">
                  <c:v>81.489571868309739</c:v>
                </c:pt>
                <c:pt idx="7">
                  <c:v>84.794810102827043</c:v>
                </c:pt>
                <c:pt idx="8">
                  <c:v>87.661571399308315</c:v>
                </c:pt>
                <c:pt idx="9">
                  <c:v>90.117191955580594</c:v>
                </c:pt>
                <c:pt idx="10">
                  <c:v>92.184210602227481</c:v>
                </c:pt>
                <c:pt idx="11">
                  <c:v>93.881176090767426</c:v>
                </c:pt>
                <c:pt idx="12">
                  <c:v>95.223221871908095</c:v>
                </c:pt>
                <c:pt idx="13">
                  <c:v>96.222492414799277</c:v>
                </c:pt>
                <c:pt idx="14">
                  <c:v>96.8884952176859</c:v>
                </c:pt>
                <c:pt idx="15">
                  <c:v>97.228447970317006</c:v>
                </c:pt>
                <c:pt idx="16">
                  <c:v>97.247679870679846</c:v>
                </c:pt>
                <c:pt idx="17">
                  <c:v>96.950120709655948</c:v>
                </c:pt>
                <c:pt idx="18">
                  <c:v>96.338869911430308</c:v>
                </c:pt>
                <c:pt idx="19">
                  <c:v>95.416792357071515</c:v>
                </c:pt>
                <c:pt idx="20">
                  <c:v>94.18705988757597</c:v>
                </c:pt>
                <c:pt idx="21">
                  <c:v>92.653562913993952</c:v>
                </c:pt>
                <c:pt idx="22">
                  <c:v>90.821152548922015</c:v>
                </c:pt>
                <c:pt idx="23">
                  <c:v>88.695719548386009</c:v>
                </c:pt>
                <c:pt idx="24">
                  <c:v>86.284149742597521</c:v>
                </c:pt>
                <c:pt idx="25">
                  <c:v>83.59420668279553</c:v>
                </c:pt>
                <c:pt idx="26">
                  <c:v>80.63438511141716</c:v>
                </c:pt>
                <c:pt idx="27">
                  <c:v>77.41376382245808</c:v>
                </c:pt>
                <c:pt idx="28">
                  <c:v>73.941872012481625</c:v>
                </c:pt>
                <c:pt idx="29">
                  <c:v>70.228573216217143</c:v>
                </c:pt>
                <c:pt idx="30">
                  <c:v>66.283965640071472</c:v>
                </c:pt>
                <c:pt idx="31">
                  <c:v>62.118295813656751</c:v>
                </c:pt>
                <c:pt idx="32">
                  <c:v>57.741882456540012</c:v>
                </c:pt>
                <c:pt idx="33">
                  <c:v>53.165048197278715</c:v>
                </c:pt>
                <c:pt idx="34">
                  <c:v>48.398057653632449</c:v>
                </c:pt>
                <c:pt idx="35">
                  <c:v>43.45106110447793</c:v>
                </c:pt>
                <c:pt idx="36">
                  <c:v>38.334043475075468</c:v>
                </c:pt>
                <c:pt idx="37">
                  <c:v>33.056778633455068</c:v>
                </c:pt>
                <c:pt idx="38">
                  <c:v>27.628789106601271</c:v>
                </c:pt>
                <c:pt idx="39">
                  <c:v>22.059311324624201</c:v>
                </c:pt>
                <c:pt idx="40">
                  <c:v>16.357266434844892</c:v>
                </c:pt>
                <c:pt idx="41">
                  <c:v>10.53123662999846</c:v>
                </c:pt>
                <c:pt idx="42">
                  <c:v>4.5894468292490096</c:v>
                </c:pt>
                <c:pt idx="43">
                  <c:v>-1.4602485475252953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28512"/>
        <c:axId val="194828120"/>
      </c:scatterChart>
      <c:valAx>
        <c:axId val="19482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28120"/>
        <c:crosses val="autoZero"/>
        <c:crossBetween val="midCat"/>
      </c:valAx>
      <c:valAx>
        <c:axId val="19482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28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Altitude vs. Range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Sheet1!$I$16:$I$509</c:f>
              <c:numCache>
                <c:formatCode>0.00</c:formatCode>
                <c:ptCount val="494"/>
                <c:pt idx="0" formatCode="General">
                  <c:v>0</c:v>
                </c:pt>
                <c:pt idx="1">
                  <c:v>6.9100548251134501</c:v>
                </c:pt>
                <c:pt idx="2">
                  <c:v>13.384810751681956</c:v>
                </c:pt>
                <c:pt idx="3">
                  <c:v>19.433758058012032</c:v>
                </c:pt>
                <c:pt idx="4">
                  <c:v>25.116158426599604</c:v>
                </c:pt>
                <c:pt idx="5">
                  <c:v>30.485505039699945</c:v>
                </c:pt>
                <c:pt idx="6">
                  <c:v>35.58527096627401</c:v>
                </c:pt>
                <c:pt idx="7">
                  <c:v>40.450919261502513</c:v>
                </c:pt>
                <c:pt idx="8">
                  <c:v>45.111896648743425</c:v>
                </c:pt>
                <c:pt idx="9">
                  <c:v>49.593085910147742</c:v>
                </c:pt>
                <c:pt idx="10">
                  <c:v>53.915836457651601</c:v>
                </c:pt>
                <c:pt idx="11">
                  <c:v>58.098690730535282</c:v>
                </c:pt>
                <c:pt idx="12">
                  <c:v>62.157877860883879</c:v>
                </c:pt>
                <c:pt idx="13">
                  <c:v>66.107616220540677</c:v>
                </c:pt>
                <c:pt idx="14">
                  <c:v>69.960254430687783</c:v>
                </c:pt>
                <c:pt idx="15">
                  <c:v>73.726284299480042</c:v>
                </c:pt>
                <c:pt idx="16">
                  <c:v>77.414275229523753</c:v>
                </c:pt>
                <c:pt idx="17">
                  <c:v>81.030798668636237</c:v>
                </c:pt>
                <c:pt idx="18">
                  <c:v>84.580418418866245</c:v>
                </c:pt>
                <c:pt idx="19">
                  <c:v>88.06580509502983</c:v>
                </c:pt>
                <c:pt idx="20">
                  <c:v>91.487990821510394</c:v>
                </c:pt>
                <c:pt idx="21">
                  <c:v>94.846730793877654</c:v>
                </c:pt>
                <c:pt idx="22">
                  <c:v>98.140905787921923</c:v>
                </c:pt>
                <c:pt idx="23">
                  <c:v>101.36889734415435</c:v>
                </c:pt>
                <c:pt idx="24">
                  <c:v>104.52888961809069</c:v>
                </c:pt>
                <c:pt idx="25">
                  <c:v>107.61908211330804</c:v>
                </c:pt>
                <c:pt idx="26">
                  <c:v>110.63782121570341</c:v>
                </c:pt>
                <c:pt idx="27">
                  <c:v>113.58367010553019</c:v>
                </c:pt>
                <c:pt idx="28">
                  <c:v>116.4554381589175</c:v>
                </c:pt>
                <c:pt idx="29">
                  <c:v>119.2521870050755</c:v>
                </c:pt>
                <c:pt idx="30">
                  <c:v>121.97322493473014</c:v>
                </c:pt>
                <c:pt idx="31">
                  <c:v>124.61809654708033</c:v>
                </c:pt>
                <c:pt idx="32">
                  <c:v>127.18657110788983</c:v>
                </c:pt>
                <c:pt idx="33">
                  <c:v>129.67863100780556</c:v>
                </c:pt>
                <c:pt idx="34">
                  <c:v>132.09446061219529</c:v>
                </c:pt>
                <c:pt idx="35">
                  <c:v>134.434435322046</c:v>
                </c:pt>
                <c:pt idx="36">
                  <c:v>136.69911054347926</c:v>
                </c:pt>
                <c:pt idx="37">
                  <c:v>138.88921030975078</c:v>
                </c:pt>
                <c:pt idx="38">
                  <c:v>141.00561540775621</c:v>
                </c:pt>
                <c:pt idx="39">
                  <c:v>143.04935097510588</c:v>
                </c:pt>
                <c:pt idx="40">
                  <c:v>145.02157362842951</c:v>
                </c:pt>
                <c:pt idx="41">
                  <c:v>146.92355825046761</c:v>
                </c:pt>
                <c:pt idx="42">
                  <c:v>148.75668460308623</c:v>
                </c:pt>
                <c:pt idx="43">
                  <c:v>150.52242394981258</c:v>
                </c:pt>
                <c:pt idx="44">
                  <c:v>152.2223258702108</c:v>
                </c:pt>
                <c:pt idx="45">
                  <c:v>153.8580054346607</c:v>
                </c:pt>
                <c:pt idx="46">
                  <c:v>155.43113088642579</c:v>
                </c:pt>
                <c:pt idx="47">
                  <c:v>156.94341195197492</c:v>
                </c:pt>
                <c:pt idx="48">
                  <c:v>158.39658887314238</c:v>
                </c:pt>
                <c:pt idx="49">
                  <c:v>159.79242222788338</c:v>
                </c:pt>
                <c:pt idx="50">
                  <c:v>161.13268358145237</c:v>
                </c:pt>
                <c:pt idx="51">
                  <c:v>162.41914698762557</c:v>
                </c:pt>
                <c:pt idx="52">
                  <c:v>163.65358134052991</c:v>
                </c:pt>
                <c:pt idx="53">
                  <c:v>164.83774356185097</c:v>
                </c:pt>
                <c:pt idx="54">
                  <c:v>165.97337259559171</c:v>
                </c:pt>
                <c:pt idx="55">
                  <c:v>167.06218417291851</c:v>
                </c:pt>
                <c:pt idx="56">
                  <c:v>168.10586630265982</c:v>
                </c:pt>
                <c:pt idx="57">
                  <c:v>169.10607543837057</c:v>
                </c:pt>
                <c:pt idx="58">
                  <c:v>170.06443327018735</c:v>
                </c:pt>
                <c:pt idx="59">
                  <c:v>170.98252408863254</c:v>
                </c:pt>
                <c:pt idx="60">
                  <c:v>171.86189266775818</c:v>
                </c:pt>
                <c:pt idx="61">
                  <c:v>172.70404261626572</c:v>
                </c:pt>
                <c:pt idx="62">
                  <c:v>173.51043514724313</c:v>
                </c:pt>
                <c:pt idx="63">
                  <c:v>174.28248821970936</c:v>
                </c:pt>
                <c:pt idx="64">
                  <c:v>175.02157600806999</c:v>
                </c:pt>
                <c:pt idx="65">
                  <c:v>175.72902865871555</c:v>
                </c:pt>
                <c:pt idx="66">
                  <c:v>176.40613229622156</c:v>
                </c:pt>
                <c:pt idx="67">
                  <c:v>177.0541292448398</c:v>
                </c:pt>
                <c:pt idx="68">
                  <c:v>177.674218434137</c:v>
                </c:pt>
                <c:pt idx="69">
                  <c:v>178.26755596068668</c:v>
                </c:pt>
                <c:pt idx="70">
                  <c:v>178.835255780615</c:v>
                </c:pt>
                <c:pt idx="71">
                  <c:v>179.3783905105214</c:v>
                </c:pt>
                <c:pt idx="72">
                  <c:v>179.89799231682156</c:v>
                </c:pt>
                <c:pt idx="73">
                  <c:v>180.39505387589213</c:v>
                </c:pt>
                <c:pt idx="74">
                  <c:v>180.87052938952962</c:v>
                </c:pt>
                <c:pt idx="75">
                  <c:v>181.32533564217709</c:v>
                </c:pt>
                <c:pt idx="76">
                  <c:v>181.760353088128</c:v>
                </c:pt>
                <c:pt idx="77">
                  <c:v>182.17642695849565</c:v>
                </c:pt>
                <c:pt idx="78">
                  <c:v>182.57436837915307</c:v>
                </c:pt>
                <c:pt idx="79">
                  <c:v>182.95495549210912</c:v>
                </c:pt>
                <c:pt idx="80">
                  <c:v>183.31893457390933</c:v>
                </c:pt>
                <c:pt idx="81">
                  <c:v>183.66702114564185</c:v>
                </c:pt>
                <c:pt idx="82">
                  <c:v>183.99990107000531</c:v>
                </c:pt>
                <c:pt idx="83">
                  <c:v>184.31823163166433</c:v>
                </c:pt>
                <c:pt idx="84">
                  <c:v>184.62264259779363</c:v>
                </c:pt>
                <c:pt idx="85">
                  <c:v>184.91373725629978</c:v>
                </c:pt>
                <c:pt idx="86">
                  <c:v>185.19209342972297</c:v>
                </c:pt>
                <c:pt idx="87">
                  <c:v>185.45826446326456</c:v>
                </c:pt>
                <c:pt idx="88">
                  <c:v>185.71278018577135</c:v>
                </c:pt>
                <c:pt idx="89">
                  <c:v>185.95614784283734</c:v>
                </c:pt>
                <c:pt idx="90">
                  <c:v>186.18885300146766</c:v>
                </c:pt>
                <c:pt idx="91">
                  <c:v>186.41136042599115</c:v>
                </c:pt>
                <c:pt idx="92">
                  <c:v>186.62411492511345</c:v>
                </c:pt>
                <c:pt idx="93">
                  <c:v>186.82754217017646</c:v>
                </c:pt>
                <c:pt idx="94">
                  <c:v>187.02204948483492</c:v>
                </c:pt>
                <c:pt idx="95">
                  <c:v>187.20802660648275</c:v>
                </c:pt>
                <c:pt idx="96">
                  <c:v>187.38584641986128</c:v>
                </c:pt>
                <c:pt idx="97">
                  <c:v>187.55586566336379</c:v>
                </c:pt>
                <c:pt idx="98">
                  <c:v>187.71842560861583</c:v>
                </c:pt>
                <c:pt idx="99">
                  <c:v>187.87385271396326</c:v>
                </c:pt>
                <c:pt idx="100">
                  <c:v>188.02245925253968</c:v>
                </c:pt>
                <c:pt idx="101">
                  <c:v>188.16454391561544</c:v>
                </c:pt>
                <c:pt idx="102">
                  <c:v>188.30039239195088</c:v>
                </c:pt>
                <c:pt idx="103">
                  <c:v>188.43027792389111</c:v>
                </c:pt>
                <c:pt idx="104">
                  <c:v>188.5544618409466</c:v>
                </c:pt>
                <c:pt idx="105">
                  <c:v>188.67319407160647</c:v>
                </c:pt>
                <c:pt idx="106">
                  <c:v>188.78671363412866</c:v>
                </c:pt>
                <c:pt idx="107">
                  <c:v>188.8952491070458</c:v>
                </c:pt>
                <c:pt idx="108">
                  <c:v>188.99901908011603</c:v>
                </c:pt>
                <c:pt idx="109">
                  <c:v>189.09823258643661</c:v>
                </c:pt>
                <c:pt idx="110">
                  <c:v>189.19308951642446</c:v>
                </c:pt>
                <c:pt idx="111">
                  <c:v>189.28378101435251</c:v>
                </c:pt>
                <c:pt idx="112">
                  <c:v>189.37048985811393</c:v>
                </c:pt>
                <c:pt idx="113">
                  <c:v>189.4533908228691</c:v>
                </c:pt>
                <c:pt idx="114">
                  <c:v>189.53265102921122</c:v>
                </c:pt>
                <c:pt idx="115">
                  <c:v>189.60843027646834</c:v>
                </c:pt>
                <c:pt idx="116">
                  <c:v>189.68088136173969</c:v>
                </c:pt>
                <c:pt idx="117">
                  <c:v>189.75015038524549</c:v>
                </c:pt>
                <c:pt idx="118">
                  <c:v>189.81637704254962</c:v>
                </c:pt>
                <c:pt idx="119">
                  <c:v>189.87969490419533</c:v>
                </c:pt>
                <c:pt idx="120">
                  <c:v>189.94023168327539</c:v>
                </c:pt>
                <c:pt idx="121">
                  <c:v>189.99810949143853</c:v>
                </c:pt>
                <c:pt idx="122">
                  <c:v>190.05344508381643</c:v>
                </c:pt>
                <c:pt idx="123">
                  <c:v>190.10635009333626</c:v>
                </c:pt>
                <c:pt idx="124">
                  <c:v>190.15693125486709</c:v>
                </c:pt>
                <c:pt idx="125">
                  <c:v>190.2052906196302</c:v>
                </c:pt>
                <c:pt idx="126">
                  <c:v>190.25152576028739</c:v>
                </c:pt>
                <c:pt idx="127">
                  <c:v>190.29572996710394</c:v>
                </c:pt>
                <c:pt idx="128">
                  <c:v>190.33799243556805</c:v>
                </c:pt>
                <c:pt idx="129">
                  <c:v>190.37839844583254</c:v>
                </c:pt>
                <c:pt idx="130">
                  <c:v>190.4170295343298</c:v>
                </c:pt>
                <c:pt idx="131">
                  <c:v>190.45396365789679</c:v>
                </c:pt>
                <c:pt idx="132">
                  <c:v>190.48927535073287</c:v>
                </c:pt>
                <c:pt idx="133">
                  <c:v>190.52303587449978</c:v>
                </c:pt>
                <c:pt idx="134">
                  <c:v>190.55531336186044</c:v>
                </c:pt>
                <c:pt idx="135">
                  <c:v>190.58617295374057</c:v>
                </c:pt>
                <c:pt idx="136">
                  <c:v>190.61567693058518</c:v>
                </c:pt>
                <c:pt idx="137">
                  <c:v>190.64388483787076</c:v>
                </c:pt>
                <c:pt idx="138">
                  <c:v>190.67085360612268</c:v>
                </c:pt>
                <c:pt idx="139">
                  <c:v>190.69663766567663</c:v>
                </c:pt>
                <c:pt idx="140">
                  <c:v>190.72128905641324</c:v>
                </c:pt>
                <c:pt idx="141">
                  <c:v>190.74485753268442</c:v>
                </c:pt>
              </c:numCache>
            </c:numRef>
          </c:xVal>
          <c:yVal>
            <c:numRef>
              <c:f>Sheet1!$H$16:$H$59</c:f>
              <c:numCache>
                <c:formatCode>0.00</c:formatCode>
                <c:ptCount val="44"/>
                <c:pt idx="0" formatCode="General">
                  <c:v>50</c:v>
                </c:pt>
                <c:pt idx="1">
                  <c:v>56.910080207208715</c:v>
                </c:pt>
                <c:pt idx="2">
                  <c:v>63.089975288194552</c:v>
                </c:pt>
                <c:pt idx="3">
                  <c:v>68.569866761889955</c:v>
                </c:pt>
                <c:pt idx="4">
                  <c:v>73.422939141201454</c:v>
                </c:pt>
                <c:pt idx="5">
                  <c:v>77.712573947643534</c:v>
                </c:pt>
                <c:pt idx="6">
                  <c:v>81.489571868309739</c:v>
                </c:pt>
                <c:pt idx="7">
                  <c:v>84.794810102827043</c:v>
                </c:pt>
                <c:pt idx="8">
                  <c:v>87.661571399308315</c:v>
                </c:pt>
                <c:pt idx="9">
                  <c:v>90.117191955580594</c:v>
                </c:pt>
                <c:pt idx="10">
                  <c:v>92.184210602227481</c:v>
                </c:pt>
                <c:pt idx="11">
                  <c:v>93.881176090767426</c:v>
                </c:pt>
                <c:pt idx="12">
                  <c:v>95.223221871908095</c:v>
                </c:pt>
                <c:pt idx="13">
                  <c:v>96.222492414799277</c:v>
                </c:pt>
                <c:pt idx="14">
                  <c:v>96.8884952176859</c:v>
                </c:pt>
                <c:pt idx="15">
                  <c:v>97.228447970317006</c:v>
                </c:pt>
                <c:pt idx="16">
                  <c:v>97.247679870679846</c:v>
                </c:pt>
                <c:pt idx="17">
                  <c:v>96.950120709655948</c:v>
                </c:pt>
                <c:pt idx="18">
                  <c:v>96.338869911430308</c:v>
                </c:pt>
                <c:pt idx="19">
                  <c:v>95.416792357071515</c:v>
                </c:pt>
                <c:pt idx="20">
                  <c:v>94.18705988757597</c:v>
                </c:pt>
                <c:pt idx="21">
                  <c:v>92.653562913993952</c:v>
                </c:pt>
                <c:pt idx="22">
                  <c:v>90.821152548922015</c:v>
                </c:pt>
                <c:pt idx="23">
                  <c:v>88.695719548386009</c:v>
                </c:pt>
                <c:pt idx="24">
                  <c:v>86.284149742597521</c:v>
                </c:pt>
                <c:pt idx="25">
                  <c:v>83.59420668279553</c:v>
                </c:pt>
                <c:pt idx="26">
                  <c:v>80.63438511141716</c:v>
                </c:pt>
                <c:pt idx="27">
                  <c:v>77.41376382245808</c:v>
                </c:pt>
                <c:pt idx="28">
                  <c:v>73.941872012481625</c:v>
                </c:pt>
                <c:pt idx="29">
                  <c:v>70.228573216217143</c:v>
                </c:pt>
                <c:pt idx="30">
                  <c:v>66.283965640071472</c:v>
                </c:pt>
                <c:pt idx="31">
                  <c:v>62.118295813656751</c:v>
                </c:pt>
                <c:pt idx="32">
                  <c:v>57.741882456540012</c:v>
                </c:pt>
                <c:pt idx="33">
                  <c:v>53.165048197278715</c:v>
                </c:pt>
                <c:pt idx="34">
                  <c:v>48.398057653632449</c:v>
                </c:pt>
                <c:pt idx="35">
                  <c:v>43.45106110447793</c:v>
                </c:pt>
                <c:pt idx="36">
                  <c:v>38.334043475075468</c:v>
                </c:pt>
                <c:pt idx="37">
                  <c:v>33.056778633455068</c:v>
                </c:pt>
                <c:pt idx="38">
                  <c:v>27.628789106601271</c:v>
                </c:pt>
                <c:pt idx="39">
                  <c:v>22.059311324624201</c:v>
                </c:pt>
                <c:pt idx="40">
                  <c:v>16.357266434844892</c:v>
                </c:pt>
                <c:pt idx="41">
                  <c:v>10.53123662999846</c:v>
                </c:pt>
                <c:pt idx="42">
                  <c:v>4.5894468292490096</c:v>
                </c:pt>
                <c:pt idx="43">
                  <c:v>-1.4602485475252953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29296"/>
        <c:axId val="194829688"/>
      </c:scatterChart>
      <c:valAx>
        <c:axId val="19482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Range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29688"/>
        <c:crosses val="autoZero"/>
        <c:crossBetween val="midCat"/>
      </c:valAx>
      <c:valAx>
        <c:axId val="19482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29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Thrust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'Thrust Curve'!$A$5:$A$15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'Thrust Curve'!$B$5:$B$15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30472"/>
        <c:axId val="194830864"/>
      </c:scatterChart>
      <c:valAx>
        <c:axId val="194830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Burn 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30864"/>
        <c:crosses val="autoZero"/>
        <c:crossBetween val="midCat"/>
      </c:valAx>
      <c:valAx>
        <c:axId val="19483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Thrust (lbs)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30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312420</xdr:colOff>
      <xdr:row>3</xdr:row>
      <xdr:rowOff>91440</xdr:rowOff>
    </xdr:from>
    <xdr:to>
      <xdr:col>17</xdr:col>
      <xdr:colOff>7620</xdr:colOff>
      <xdr:row>19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312420</xdr:colOff>
      <xdr:row>20</xdr:row>
      <xdr:rowOff>45720</xdr:rowOff>
    </xdr:from>
    <xdr:to>
      <xdr:col>17</xdr:col>
      <xdr:colOff>7620</xdr:colOff>
      <xdr:row>35</xdr:row>
      <xdr:rowOff>45720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502920</xdr:colOff>
      <xdr:row>2</xdr:row>
      <xdr:rowOff>83820</xdr:rowOff>
    </xdr:from>
    <xdr:to>
      <xdr:col>10</xdr:col>
      <xdr:colOff>198120</xdr:colOff>
      <xdr:row>17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0.13167</cdr:x>
      <cdr:y>0.57222</cdr:y>
    </cdr:from>
    <cdr:to>
      <cdr:x>0.81833</cdr:x>
      <cdr:y>0.575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01980" y="1569720"/>
          <a:ext cx="3139440" cy="76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/>
  </sheetViews>
  <sheetFormatPr defaultRowHeight="14.4" x14ac:dyDescent="0.3"/>
  <cols>
    <col min="1" max="1" width="7.88671875" customWidth="1"/>
    <col min="2" max="2" width="12.6640625" style="11" customWidth="1"/>
    <col min="5" max="5" width="11.5546875" customWidth="1"/>
  </cols>
  <sheetData>
    <row r="1" spans="1:10" ht="23.4" x14ac:dyDescent="0.45">
      <c r="A1" s="6" t="s">
        <v>34</v>
      </c>
    </row>
    <row r="3" spans="1:10" x14ac:dyDescent="0.3">
      <c r="A3" t="s">
        <v>36</v>
      </c>
      <c r="C3" s="8">
        <v>0.25</v>
      </c>
      <c r="D3" t="s">
        <v>9</v>
      </c>
      <c r="E3" t="s">
        <v>23</v>
      </c>
      <c r="F3" s="5">
        <f>C3/32.2</f>
        <v>7.7639751552795021E-3</v>
      </c>
      <c r="G3" t="s">
        <v>24</v>
      </c>
    </row>
    <row r="4" spans="1:10" x14ac:dyDescent="0.3">
      <c r="A4" t="s">
        <v>37</v>
      </c>
      <c r="C4" s="8">
        <v>0.2</v>
      </c>
    </row>
    <row r="5" spans="1:10" x14ac:dyDescent="0.3">
      <c r="A5" t="s">
        <v>38</v>
      </c>
      <c r="C5" s="8">
        <v>6</v>
      </c>
      <c r="D5" t="s">
        <v>19</v>
      </c>
      <c r="E5" t="s">
        <v>21</v>
      </c>
      <c r="F5" s="4">
        <f>(C5/12/2)^2*3.1416</f>
        <v>0.19635</v>
      </c>
      <c r="G5" t="s">
        <v>22</v>
      </c>
    </row>
    <row r="6" spans="1:10" x14ac:dyDescent="0.3">
      <c r="A6" t="s">
        <v>32</v>
      </c>
      <c r="C6" s="8">
        <v>100</v>
      </c>
      <c r="D6" t="s">
        <v>33</v>
      </c>
      <c r="E6" s="4"/>
      <c r="G6" s="4"/>
    </row>
    <row r="7" spans="1:10" x14ac:dyDescent="0.3">
      <c r="A7" t="s">
        <v>41</v>
      </c>
      <c r="C7" s="8">
        <v>50</v>
      </c>
      <c r="D7" t="s">
        <v>42</v>
      </c>
      <c r="E7" s="4"/>
      <c r="G7" s="4"/>
    </row>
    <row r="8" spans="1:10" x14ac:dyDescent="0.3">
      <c r="A8" t="s">
        <v>10</v>
      </c>
      <c r="C8" s="8">
        <v>0.1</v>
      </c>
      <c r="D8" t="s">
        <v>11</v>
      </c>
    </row>
    <row r="9" spans="1:10" x14ac:dyDescent="0.3">
      <c r="A9" t="s">
        <v>35</v>
      </c>
      <c r="C9" s="8">
        <v>45</v>
      </c>
      <c r="D9" t="s">
        <v>12</v>
      </c>
      <c r="H9" t="s">
        <v>20</v>
      </c>
    </row>
    <row r="10" spans="1:10" x14ac:dyDescent="0.3">
      <c r="A10" t="s">
        <v>18</v>
      </c>
      <c r="C10" s="8">
        <v>2.3700000000000001E-3</v>
      </c>
      <c r="D10" t="s">
        <v>31</v>
      </c>
      <c r="H10" t="s">
        <v>20</v>
      </c>
    </row>
    <row r="11" spans="1:10" x14ac:dyDescent="0.3">
      <c r="A11" t="s">
        <v>39</v>
      </c>
      <c r="B11" s="12"/>
      <c r="C11" s="8">
        <v>32.200000000000003</v>
      </c>
      <c r="D11" t="s">
        <v>40</v>
      </c>
    </row>
    <row r="12" spans="1:10" x14ac:dyDescent="0.3">
      <c r="J12" t="s">
        <v>20</v>
      </c>
    </row>
    <row r="13" spans="1:10" x14ac:dyDescent="0.3">
      <c r="A13" s="3" t="s">
        <v>0</v>
      </c>
      <c r="B13" s="13" t="s">
        <v>5</v>
      </c>
      <c r="C13" s="3" t="s">
        <v>6</v>
      </c>
      <c r="D13" s="3" t="s">
        <v>7</v>
      </c>
      <c r="E13" s="3" t="s">
        <v>29</v>
      </c>
      <c r="F13" s="3" t="s">
        <v>25</v>
      </c>
      <c r="G13" s="3" t="s">
        <v>25</v>
      </c>
      <c r="H13" s="3" t="s">
        <v>8</v>
      </c>
      <c r="I13" s="3" t="s">
        <v>27</v>
      </c>
    </row>
    <row r="14" spans="1:10" x14ac:dyDescent="0.3">
      <c r="A14" s="3" t="s">
        <v>13</v>
      </c>
      <c r="B14" s="13" t="s">
        <v>14</v>
      </c>
      <c r="C14" s="3" t="s">
        <v>15</v>
      </c>
      <c r="D14" s="3" t="s">
        <v>16</v>
      </c>
      <c r="E14" s="3" t="s">
        <v>30</v>
      </c>
      <c r="F14" s="3" t="s">
        <v>28</v>
      </c>
      <c r="G14" s="3" t="s">
        <v>26</v>
      </c>
      <c r="H14" s="3" t="s">
        <v>17</v>
      </c>
      <c r="I14" s="3" t="s">
        <v>17</v>
      </c>
    </row>
    <row r="15" spans="1:10" x14ac:dyDescent="0.3">
      <c r="A15" s="1"/>
      <c r="B15" s="12"/>
      <c r="C15" s="1"/>
      <c r="D15" s="1"/>
      <c r="E15" s="1"/>
      <c r="F15" s="1"/>
      <c r="G15" s="1"/>
      <c r="H15" s="1"/>
      <c r="J15" t="s">
        <v>20</v>
      </c>
    </row>
    <row r="16" spans="1:10" x14ac:dyDescent="0.3">
      <c r="A16" s="7">
        <v>0</v>
      </c>
      <c r="B16" s="14">
        <v>0</v>
      </c>
      <c r="C16" s="7">
        <v>0</v>
      </c>
      <c r="D16" s="7">
        <f>C6</f>
        <v>100</v>
      </c>
      <c r="E16" s="7">
        <v>0</v>
      </c>
      <c r="F16" s="4">
        <f>G16*3.1416/180</f>
        <v>0.78539999999999988</v>
      </c>
      <c r="G16" s="7">
        <f>C9</f>
        <v>45</v>
      </c>
      <c r="H16" s="7">
        <f>C7</f>
        <v>50</v>
      </c>
      <c r="I16" s="7">
        <v>0</v>
      </c>
    </row>
    <row r="17" spans="1:10" x14ac:dyDescent="0.3">
      <c r="A17" s="7">
        <f>A16+$C$8</f>
        <v>0.1</v>
      </c>
      <c r="B17" s="14">
        <f>0.5*$C$10*D16^2*$C$4*$F$5</f>
        <v>0.46534950000000008</v>
      </c>
      <c r="C17" s="4">
        <f>(-$C$11*SIN(F16))-(B16/$F$3)</f>
        <v>-22.76888017147505</v>
      </c>
      <c r="D17" s="4">
        <f>D16+(C17*$C$8)</f>
        <v>97.723111982852501</v>
      </c>
      <c r="E17" s="9">
        <f>((D17*COS(F16)/(6378456+H16))-(32.2*COS(F16)/D17))</f>
        <v>-0.23298212067571358</v>
      </c>
      <c r="F17" s="10">
        <f>F16+(E17*$C$8)</f>
        <v>0.76210178793242855</v>
      </c>
      <c r="G17" s="4">
        <f>F17*180/3.1416</f>
        <v>43.66511389987177</v>
      </c>
      <c r="H17" s="4">
        <f>H16+(D17*SIN(F16)*$C$8)</f>
        <v>56.910080207208715</v>
      </c>
      <c r="I17" s="4">
        <f>I16+(D17*COS(F16)*$C$8)</f>
        <v>6.9100548251134501</v>
      </c>
    </row>
    <row r="18" spans="1:10" x14ac:dyDescent="0.3">
      <c r="A18" s="7">
        <f>A17+$C$8</f>
        <v>0.2</v>
      </c>
      <c r="B18" s="14">
        <f>0.5*$C$10*D17^2*$C$4*$F$5</f>
        <v>0.44439977336722625</v>
      </c>
      <c r="C18" s="4">
        <f>(-$C$11*SIN(F17))-(B17/$F$3)</f>
        <v>-82.169292239911044</v>
      </c>
      <c r="D18" s="4">
        <f t="shared" ref="D18:D81" si="0">D17+(C18*$C$8)</f>
        <v>89.506182758861399</v>
      </c>
      <c r="E18" s="9">
        <f t="shared" ref="E18:E81" si="1">((D18*COS(F17)/(6378456+H17))-(32.2*COS(F17)/D18))</f>
        <v>-0.26022934073518139</v>
      </c>
      <c r="F18" s="10">
        <f t="shared" ref="F18:F81" si="2">F17+(E18*$C$8)</f>
        <v>0.73607885385891036</v>
      </c>
      <c r="G18" s="4">
        <f t="shared" ref="G18:G81" si="3">F18*180/3.1416</f>
        <v>42.174113093520454</v>
      </c>
      <c r="H18" s="4">
        <f t="shared" ref="H18:H81" si="4">H17+(D18*SIN(F17)*$C$8)</f>
        <v>63.089975288194552</v>
      </c>
      <c r="I18" s="4">
        <f t="shared" ref="I18:I81" si="5">I17+(D18*COS(F17)*$C$8)</f>
        <v>13.384810751681956</v>
      </c>
    </row>
    <row r="19" spans="1:10" x14ac:dyDescent="0.3">
      <c r="A19" s="7">
        <f>A18+$C$8</f>
        <v>0.30000000000000004</v>
      </c>
      <c r="B19" s="14">
        <f>0.5*$C$10*D18^2*$C$4*$F$5</f>
        <v>0.37280808588940006</v>
      </c>
      <c r="C19" s="4">
        <f>(-$C$11*SIN(F18))-(B18/$F$3)</f>
        <v>-78.857355178437615</v>
      </c>
      <c r="D19" s="4">
        <f t="shared" si="0"/>
        <v>81.620447241017644</v>
      </c>
      <c r="E19" s="9">
        <f t="shared" si="1"/>
        <v>-0.29236383218892598</v>
      </c>
      <c r="F19" s="10">
        <f t="shared" si="2"/>
        <v>0.70684247064001782</v>
      </c>
      <c r="G19" s="4">
        <f t="shared" si="3"/>
        <v>40.498995644004076</v>
      </c>
      <c r="H19" s="4">
        <f t="shared" si="4"/>
        <v>68.569866761889955</v>
      </c>
      <c r="I19" s="4">
        <f t="shared" si="5"/>
        <v>19.433758058012032</v>
      </c>
    </row>
    <row r="20" spans="1:10" x14ac:dyDescent="0.3">
      <c r="A20" s="7">
        <f>A19+$C$8</f>
        <v>0.4</v>
      </c>
      <c r="B20" s="14">
        <f>0.5*$C$10*D19^2*$C$4*$F$5</f>
        <v>0.31001106277820761</v>
      </c>
      <c r="C20" s="4">
        <f>(-$C$11*SIN(F19))-(B19/$F$3)</f>
        <v>-68.929519880919486</v>
      </c>
      <c r="D20" s="4">
        <f t="shared" si="0"/>
        <v>74.727495252925692</v>
      </c>
      <c r="E20" s="9">
        <f t="shared" si="1"/>
        <v>-0.32765367415266755</v>
      </c>
      <c r="F20" s="10">
        <f t="shared" si="2"/>
        <v>0.67407710322475101</v>
      </c>
      <c r="G20" s="4">
        <f t="shared" si="3"/>
        <v>38.62168276688795</v>
      </c>
      <c r="H20" s="4">
        <f t="shared" si="4"/>
        <v>73.422939141201454</v>
      </c>
      <c r="I20" s="4">
        <f t="shared" si="5"/>
        <v>25.116158426599604</v>
      </c>
    </row>
    <row r="21" spans="1:10" x14ac:dyDescent="0.3">
      <c r="A21" s="7">
        <f>A20+$C$8</f>
        <v>0.5</v>
      </c>
      <c r="B21" s="14">
        <f>0.5*$C$10*D20^2*$C$4*$F$5</f>
        <v>0.25986040016429535</v>
      </c>
      <c r="C21" s="4">
        <f>(-$C$11*SIN(F20))-(B20/$F$3)</f>
        <v>-60.027909434479817</v>
      </c>
      <c r="D21" s="4">
        <f t="shared" si="0"/>
        <v>68.724704309477715</v>
      </c>
      <c r="E21" s="9">
        <f t="shared" si="1"/>
        <v>-0.36605097254414254</v>
      </c>
      <c r="F21" s="10">
        <f t="shared" si="2"/>
        <v>0.63747200597033671</v>
      </c>
      <c r="G21" s="4">
        <f t="shared" si="3"/>
        <v>36.524370089973459</v>
      </c>
      <c r="H21" s="4">
        <f t="shared" si="4"/>
        <v>77.712573947643534</v>
      </c>
      <c r="I21" s="4">
        <f t="shared" si="5"/>
        <v>30.485505039699945</v>
      </c>
    </row>
    <row r="22" spans="1:10" x14ac:dyDescent="0.3">
      <c r="A22" s="7">
        <f>A21+$C$8</f>
        <v>0.6</v>
      </c>
      <c r="B22" s="14">
        <f>0.5*$C$10*D21^2*$C$4*$F$5</f>
        <v>0.21978852350290498</v>
      </c>
      <c r="C22" s="4">
        <f>(-$C$11*SIN(F21))-(B21/$F$3)</f>
        <v>-52.63435965264302</v>
      </c>
      <c r="D22" s="4">
        <f t="shared" si="0"/>
        <v>63.461268344213416</v>
      </c>
      <c r="E22" s="9">
        <f t="shared" si="1"/>
        <v>-0.40773698135501174</v>
      </c>
      <c r="F22" s="10">
        <f t="shared" si="2"/>
        <v>0.59669830783483557</v>
      </c>
      <c r="G22" s="4">
        <f t="shared" si="3"/>
        <v>34.188214734616245</v>
      </c>
      <c r="H22" s="4">
        <f t="shared" si="4"/>
        <v>81.489571868309739</v>
      </c>
      <c r="I22" s="4">
        <f t="shared" si="5"/>
        <v>35.58527096627401</v>
      </c>
      <c r="J22" t="s">
        <v>20</v>
      </c>
    </row>
    <row r="23" spans="1:10" x14ac:dyDescent="0.3">
      <c r="A23" s="7">
        <f>A22+$C$8</f>
        <v>0.7</v>
      </c>
      <c r="B23" s="14">
        <f>0.5*$C$10*D22^2*$C$4*$F$5</f>
        <v>0.18741172023698227</v>
      </c>
      <c r="C23" s="4">
        <f>(-$C$11*SIN(F22))-(B22/$F$3)</f>
        <v>-46.402405397155931</v>
      </c>
      <c r="D23" s="4">
        <f t="shared" si="0"/>
        <v>58.821027804497824</v>
      </c>
      <c r="E23" s="9">
        <f t="shared" si="1"/>
        <v>-0.452818385038527</v>
      </c>
      <c r="F23" s="10">
        <f t="shared" si="2"/>
        <v>0.55141646933098287</v>
      </c>
      <c r="G23" s="4">
        <f t="shared" si="3"/>
        <v>31.593762566710247</v>
      </c>
      <c r="H23" s="4">
        <f t="shared" si="4"/>
        <v>84.794810102827043</v>
      </c>
      <c r="I23" s="4">
        <f t="shared" si="5"/>
        <v>40.450919261502513</v>
      </c>
    </row>
    <row r="24" spans="1:10" x14ac:dyDescent="0.3">
      <c r="A24" s="7">
        <f>A23+$C$8</f>
        <v>0.79999999999999993</v>
      </c>
      <c r="B24" s="14">
        <f>0.5*$C$10*D23^2*$C$4*$F$5</f>
        <v>0.16100689297720766</v>
      </c>
      <c r="C24" s="4">
        <f>(-$C$11*SIN(F23))-(B23/$F$3)</f>
        <v>-41.008025350656318</v>
      </c>
      <c r="D24" s="4">
        <f t="shared" si="0"/>
        <v>54.720225269432191</v>
      </c>
      <c r="E24" s="9">
        <f t="shared" si="1"/>
        <v>-0.5012227592368399</v>
      </c>
      <c r="F24" s="10">
        <f t="shared" si="2"/>
        <v>0.50129419340729886</v>
      </c>
      <c r="G24" s="4">
        <f t="shared" si="3"/>
        <v>28.721974412182899</v>
      </c>
      <c r="H24" s="4">
        <f t="shared" si="4"/>
        <v>87.661571399308315</v>
      </c>
      <c r="I24" s="4">
        <f t="shared" si="5"/>
        <v>45.111896648743425</v>
      </c>
    </row>
    <row r="25" spans="1:10" x14ac:dyDescent="0.3">
      <c r="A25" s="7">
        <f>A24+$C$8</f>
        <v>0.89999999999999991</v>
      </c>
      <c r="B25" s="14">
        <f>0.5*$C$10*D24^2*$C$4*$F$5</f>
        <v>0.13933974288121051</v>
      </c>
      <c r="C25" s="4">
        <f>(-$C$11*SIN(F24))-(B24/$F$3)</f>
        <v>-36.211748742317553</v>
      </c>
      <c r="D25" s="4">
        <f t="shared" si="0"/>
        <v>51.099050395200436</v>
      </c>
      <c r="E25" s="9">
        <f t="shared" si="1"/>
        <v>-0.55260903107092763</v>
      </c>
      <c r="F25" s="10">
        <f t="shared" si="2"/>
        <v>0.44603329030020611</v>
      </c>
      <c r="G25" s="4">
        <f t="shared" si="3"/>
        <v>25.555765296039311</v>
      </c>
      <c r="H25" s="4">
        <f t="shared" si="4"/>
        <v>90.117191955580594</v>
      </c>
      <c r="I25" s="4">
        <f t="shared" si="5"/>
        <v>49.593085910147742</v>
      </c>
    </row>
    <row r="26" spans="1:10" x14ac:dyDescent="0.3">
      <c r="A26" s="7">
        <f>A25+$C$8</f>
        <v>0.99999999999999989</v>
      </c>
      <c r="B26" s="14">
        <f>0.5*$C$10*D25^2*$C$4*$F$5</f>
        <v>0.12150801063269002</v>
      </c>
      <c r="C26" s="4">
        <f>(-$C$11*SIN(F25))-(B25/$F$3)</f>
        <v>-31.837726838787443</v>
      </c>
      <c r="D26" s="4">
        <f t="shared" si="0"/>
        <v>47.915277711321693</v>
      </c>
      <c r="E26" s="9">
        <f t="shared" si="1"/>
        <v>-0.60626594283749202</v>
      </c>
      <c r="F26" s="10">
        <f t="shared" si="2"/>
        <v>0.38540669601645688</v>
      </c>
      <c r="G26" s="4">
        <f t="shared" si="3"/>
        <v>22.082125440209527</v>
      </c>
      <c r="H26" s="4">
        <f t="shared" si="4"/>
        <v>92.184210602227481</v>
      </c>
      <c r="I26" s="4">
        <f t="shared" si="5"/>
        <v>53.915836457651601</v>
      </c>
    </row>
    <row r="27" spans="1:10" x14ac:dyDescent="0.3">
      <c r="A27" s="7">
        <f>A26+$C$8</f>
        <v>1.0999999999999999</v>
      </c>
      <c r="B27" s="14">
        <f>0.5*$C$10*D26^2*$C$4*$F$5</f>
        <v>0.10683837426476174</v>
      </c>
      <c r="C27" s="4">
        <f>(-$C$11*SIN(F26))-(B26/$F$3)</f>
        <v>-27.755371964750204</v>
      </c>
      <c r="D27" s="4">
        <f t="shared" si="0"/>
        <v>45.139740514846672</v>
      </c>
      <c r="E27" s="9">
        <f t="shared" si="1"/>
        <v>-0.66100718645682155</v>
      </c>
      <c r="F27" s="10">
        <f t="shared" si="2"/>
        <v>0.31930597737077471</v>
      </c>
      <c r="G27" s="4">
        <f t="shared" si="3"/>
        <v>18.294842095346144</v>
      </c>
      <c r="H27" s="4">
        <f t="shared" si="4"/>
        <v>93.881176090767426</v>
      </c>
      <c r="I27" s="4">
        <f t="shared" si="5"/>
        <v>58.098690730535282</v>
      </c>
    </row>
    <row r="28" spans="1:10" x14ac:dyDescent="0.3">
      <c r="A28" s="7">
        <f>A27+$C$8</f>
        <v>1.2</v>
      </c>
      <c r="B28" s="14">
        <f>0.5*$C$10*D27^2*$C$4*$F$5</f>
        <v>9.4819436065540066E-2</v>
      </c>
      <c r="C28" s="4">
        <f>(-$C$11*SIN(F27))-(B27/$F$3)</f>
        <v>-23.868610353716647</v>
      </c>
      <c r="D28" s="4">
        <f t="shared" si="0"/>
        <v>42.752879479475006</v>
      </c>
      <c r="E28" s="9">
        <f t="shared" si="1"/>
        <v>-0.71508939717794273</v>
      </c>
      <c r="F28" s="10">
        <f t="shared" si="2"/>
        <v>0.24779703765298045</v>
      </c>
      <c r="G28" s="4">
        <f t="shared" si="3"/>
        <v>14.197691232982073</v>
      </c>
      <c r="H28" s="4">
        <f t="shared" si="4"/>
        <v>95.223221871908095</v>
      </c>
      <c r="I28" s="4">
        <f t="shared" si="5"/>
        <v>62.157877860883879</v>
      </c>
    </row>
    <row r="29" spans="1:10" x14ac:dyDescent="0.3">
      <c r="A29" s="7">
        <f>A28+$C$8</f>
        <v>1.3</v>
      </c>
      <c r="B29" s="14">
        <f>0.5*$C$10*D28^2*$C$4*$F$5</f>
        <v>8.5056986640270296E-2</v>
      </c>
      <c r="C29" s="4">
        <f>(-$C$11*SIN(F28))-(B28/$F$3)</f>
        <v>-20.110401400017967</v>
      </c>
      <c r="D29" s="4">
        <f t="shared" si="0"/>
        <v>40.741839339473209</v>
      </c>
      <c r="E29" s="9">
        <f t="shared" si="1"/>
        <v>-0.76619519833603256</v>
      </c>
      <c r="F29" s="10">
        <f t="shared" si="2"/>
        <v>0.17117751781937718</v>
      </c>
      <c r="G29" s="4">
        <f t="shared" si="3"/>
        <v>9.8077263838451412</v>
      </c>
      <c r="H29" s="4">
        <f t="shared" si="4"/>
        <v>96.222492414799277</v>
      </c>
      <c r="I29" s="4">
        <f t="shared" si="5"/>
        <v>66.107616220540677</v>
      </c>
    </row>
    <row r="30" spans="1:10" x14ac:dyDescent="0.3">
      <c r="A30" s="7">
        <f>A29+$C$8</f>
        <v>1.4000000000000001</v>
      </c>
      <c r="B30" s="14">
        <f>0.5*$C$10*D29^2*$C$4*$F$5</f>
        <v>7.7243245900173368E-2</v>
      </c>
      <c r="C30" s="4">
        <f>(-$C$11*SIN(F29))-(B29/$F$3)</f>
        <v>-16.440377238601535</v>
      </c>
      <c r="D30" s="4">
        <f t="shared" si="0"/>
        <v>39.097801615613058</v>
      </c>
      <c r="E30" s="9">
        <f t="shared" si="1"/>
        <v>-0.81153300959435315</v>
      </c>
      <c r="F30" s="10">
        <f t="shared" si="2"/>
        <v>9.0024216859941858E-2</v>
      </c>
      <c r="G30" s="4">
        <f t="shared" si="3"/>
        <v>5.1579956184076687</v>
      </c>
      <c r="H30" s="4">
        <f t="shared" si="4"/>
        <v>96.8884952176859</v>
      </c>
      <c r="I30" s="4">
        <f t="shared" si="5"/>
        <v>69.960254430687783</v>
      </c>
    </row>
    <row r="31" spans="1:10" x14ac:dyDescent="0.3">
      <c r="A31" s="7">
        <f>A30+$C$8</f>
        <v>1.5000000000000002</v>
      </c>
      <c r="B31" s="14">
        <f>0.5*$C$10*D30^2*$C$4*$F$5</f>
        <v>7.1135097140869852E-2</v>
      </c>
      <c r="C31" s="4">
        <f>(-$C$11*SIN(F30))-(B30/$F$3)</f>
        <v>-12.843795982170162</v>
      </c>
      <c r="D31" s="4">
        <f t="shared" si="0"/>
        <v>37.813422017396043</v>
      </c>
      <c r="E31" s="9">
        <f t="shared" si="1"/>
        <v>-0.84809527777705151</v>
      </c>
      <c r="F31" s="10">
        <f t="shared" si="2"/>
        <v>5.2146890822366981E-3</v>
      </c>
      <c r="G31" s="4">
        <f t="shared" si="3"/>
        <v>0.29877897720989488</v>
      </c>
      <c r="H31" s="4">
        <f t="shared" si="4"/>
        <v>97.228447970317006</v>
      </c>
      <c r="I31" s="4">
        <f t="shared" si="5"/>
        <v>73.726284299480042</v>
      </c>
    </row>
    <row r="32" spans="1:10" x14ac:dyDescent="0.3">
      <c r="A32" s="7">
        <f>A31+$C$8</f>
        <v>1.6000000000000003</v>
      </c>
      <c r="B32" s="14">
        <f>0.5*$C$10*D31^2*$C$4*$F$5</f>
        <v>6.6538225565173748E-2</v>
      </c>
      <c r="C32" s="4">
        <f>(-$C$11*SIN(F31))-(B31/$F$3)</f>
        <v>-9.3301127391839422</v>
      </c>
      <c r="D32" s="4">
        <f t="shared" si="0"/>
        <v>36.880410743477647</v>
      </c>
      <c r="E32" s="9">
        <f t="shared" si="1"/>
        <v>-0.87307457556604329</v>
      </c>
      <c r="F32" s="10">
        <f t="shared" si="2"/>
        <v>-8.2092768474367639E-2</v>
      </c>
      <c r="G32" s="4">
        <f t="shared" si="3"/>
        <v>-4.7035581631608654</v>
      </c>
      <c r="H32" s="4">
        <f t="shared" si="4"/>
        <v>97.247679870679846</v>
      </c>
      <c r="I32" s="4">
        <f t="shared" si="5"/>
        <v>77.414275229523753</v>
      </c>
    </row>
    <row r="33" spans="1:9" x14ac:dyDescent="0.3">
      <c r="A33" s="7">
        <f>A32+$C$8</f>
        <v>1.7000000000000004</v>
      </c>
      <c r="B33" s="14">
        <f>0.5*$C$10*D32^2*$C$4*$F$5</f>
        <v>6.3295196148400845E-2</v>
      </c>
      <c r="C33" s="4">
        <f>(-$C$11*SIN(F32))-(B32/$F$3)</f>
        <v>-5.9297043700352745</v>
      </c>
      <c r="D33" s="4">
        <f t="shared" si="0"/>
        <v>36.287440306474117</v>
      </c>
      <c r="E33" s="9">
        <f t="shared" si="1"/>
        <v>-0.88436531820121145</v>
      </c>
      <c r="F33" s="10">
        <f t="shared" si="2"/>
        <v>-0.17052930029448879</v>
      </c>
      <c r="G33" s="4">
        <f t="shared" si="3"/>
        <v>-9.7705863423121926</v>
      </c>
      <c r="H33" s="4">
        <f t="shared" si="4"/>
        <v>96.950120709655948</v>
      </c>
      <c r="I33" s="4">
        <f t="shared" si="5"/>
        <v>81.030798668636237</v>
      </c>
    </row>
    <row r="34" spans="1:9" x14ac:dyDescent="0.3">
      <c r="A34" s="7">
        <f>A33+$C$8</f>
        <v>1.8000000000000005</v>
      </c>
      <c r="B34" s="14">
        <f>0.5*$C$10*D33^2*$C$4*$F$5</f>
        <v>6.1276213468234045E-2</v>
      </c>
      <c r="C34" s="4">
        <f>(-$C$11*SIN(F33))-(B33/$F$3)</f>
        <v>-2.6879526039503832</v>
      </c>
      <c r="D34" s="4">
        <f t="shared" si="0"/>
        <v>36.018645046079079</v>
      </c>
      <c r="E34" s="9">
        <f t="shared" si="1"/>
        <v>-0.88100874180765942</v>
      </c>
      <c r="F34" s="10">
        <f t="shared" si="2"/>
        <v>-0.25863017447525471</v>
      </c>
      <c r="G34" s="4">
        <f t="shared" si="3"/>
        <v>-14.81838280033927</v>
      </c>
      <c r="H34" s="4">
        <f t="shared" si="4"/>
        <v>96.338869911430308</v>
      </c>
      <c r="I34" s="4">
        <f t="shared" si="5"/>
        <v>84.580418418866245</v>
      </c>
    </row>
    <row r="35" spans="1:9" x14ac:dyDescent="0.3">
      <c r="A35" s="7">
        <f>A34+$C$8</f>
        <v>1.9000000000000006</v>
      </c>
      <c r="B35" s="14">
        <f>0.5*$C$10*D34^2*$C$4*$F$5</f>
        <v>6.0371781909971729E-2</v>
      </c>
      <c r="C35" s="4">
        <f>(-$C$11*SIN(F34))-(B34/$F$3)</f>
        <v>0.34298382482927892</v>
      </c>
      <c r="D35" s="4">
        <f t="shared" si="0"/>
        <v>36.05294342856201</v>
      </c>
      <c r="E35" s="9">
        <f t="shared" si="1"/>
        <v>-0.86342105644420331</v>
      </c>
      <c r="F35" s="10">
        <f t="shared" si="2"/>
        <v>-0.34497228011967507</v>
      </c>
      <c r="G35" s="4">
        <f t="shared" si="3"/>
        <v>-19.76540947973692</v>
      </c>
      <c r="H35" s="4">
        <f t="shared" si="4"/>
        <v>95.416792357071515</v>
      </c>
      <c r="I35" s="4">
        <f t="shared" si="5"/>
        <v>88.06580509502983</v>
      </c>
    </row>
    <row r="36" spans="1:9" x14ac:dyDescent="0.3">
      <c r="A36" s="7">
        <f>A35+$C$8</f>
        <v>2.0000000000000004</v>
      </c>
      <c r="B36" s="14">
        <f>0.5*$C$10*D35^2*$C$4*$F$5</f>
        <v>6.0486813463442528E-2</v>
      </c>
      <c r="C36" s="4">
        <f>(-$C$11*SIN(F35))-(B35/$F$3)</f>
        <v>3.1132075079254395</v>
      </c>
      <c r="D36" s="4">
        <f t="shared" si="0"/>
        <v>36.364264179354556</v>
      </c>
      <c r="E36" s="9">
        <f t="shared" si="1"/>
        <v>-0.83331086202916316</v>
      </c>
      <c r="F36" s="10">
        <f t="shared" si="2"/>
        <v>-0.42830336632259136</v>
      </c>
      <c r="G36" s="4">
        <f t="shared" si="3"/>
        <v>-24.539917856527392</v>
      </c>
      <c r="H36" s="4">
        <f t="shared" si="4"/>
        <v>94.18705988757597</v>
      </c>
      <c r="I36" s="4">
        <f t="shared" si="5"/>
        <v>91.487990821510394</v>
      </c>
    </row>
    <row r="37" spans="1:9" x14ac:dyDescent="0.3">
      <c r="A37" s="7">
        <f>A36+$C$8</f>
        <v>2.1000000000000005</v>
      </c>
      <c r="B37" s="14">
        <f>0.5*$C$10*D36^2*$C$4*$F$5</f>
        <v>6.1535942954564084E-2</v>
      </c>
      <c r="C37" s="4">
        <f>(-$C$11*SIN(F36))-(B36/$F$3)</f>
        <v>5.5828607108573109</v>
      </c>
      <c r="D37" s="4">
        <f t="shared" si="0"/>
        <v>36.922550250440288</v>
      </c>
      <c r="E37" s="9">
        <f t="shared" si="1"/>
        <v>-0.79331559446630451</v>
      </c>
      <c r="F37" s="10">
        <f t="shared" si="2"/>
        <v>-0.50763492576922187</v>
      </c>
      <c r="G37" s="4">
        <f t="shared" si="3"/>
        <v>-29.085270765998196</v>
      </c>
      <c r="H37" s="4">
        <f t="shared" si="4"/>
        <v>92.653562913993952</v>
      </c>
      <c r="I37" s="4">
        <f t="shared" si="5"/>
        <v>94.846730793877654</v>
      </c>
    </row>
    <row r="38" spans="1:9" x14ac:dyDescent="0.3">
      <c r="A38" s="7">
        <f>A37+$C$8</f>
        <v>2.2000000000000006</v>
      </c>
      <c r="B38" s="14">
        <f>0.5*$C$10*D37^2*$C$4*$F$5</f>
        <v>6.3439920791686422E-2</v>
      </c>
      <c r="C38" s="4">
        <f>(-$C$11*SIN(F37))-(B37/$F$3)</f>
        <v>7.7269697969414795</v>
      </c>
      <c r="D38" s="4">
        <f t="shared" si="0"/>
        <v>37.695247230134434</v>
      </c>
      <c r="E38" s="9">
        <f t="shared" si="1"/>
        <v>-0.74649403402484005</v>
      </c>
      <c r="F38" s="10">
        <f t="shared" si="2"/>
        <v>-0.58228432917170592</v>
      </c>
      <c r="G38" s="4">
        <f t="shared" si="3"/>
        <v>-33.362356522443044</v>
      </c>
      <c r="H38" s="4">
        <f t="shared" si="4"/>
        <v>90.821152548922015</v>
      </c>
      <c r="I38" s="4">
        <f t="shared" si="5"/>
        <v>98.140905787921923</v>
      </c>
    </row>
    <row r="39" spans="1:9" x14ac:dyDescent="0.3">
      <c r="A39" s="7">
        <f>A38+$C$8</f>
        <v>2.3000000000000007</v>
      </c>
      <c r="B39" s="14">
        <f>0.5*$C$10*D38^2*$C$4*$F$5</f>
        <v>6.6122983925602286E-2</v>
      </c>
      <c r="C39" s="4">
        <f>(-$C$11*SIN(F38))-(B38/$F$3)</f>
        <v>9.5367892166873922</v>
      </c>
      <c r="D39" s="4">
        <f t="shared" si="0"/>
        <v>38.648926151803174</v>
      </c>
      <c r="E39" s="9">
        <f t="shared" si="1"/>
        <v>-0.69584136111205985</v>
      </c>
      <c r="F39" s="10">
        <f t="shared" si="2"/>
        <v>-0.65186846528291187</v>
      </c>
      <c r="G39" s="4">
        <f t="shared" si="3"/>
        <v>-37.349224519647358</v>
      </c>
      <c r="H39" s="4">
        <f t="shared" si="4"/>
        <v>88.695719548386009</v>
      </c>
      <c r="I39" s="4">
        <f t="shared" si="5"/>
        <v>101.36889734415435</v>
      </c>
    </row>
    <row r="40" spans="1:9" x14ac:dyDescent="0.3">
      <c r="A40" s="7">
        <f>A39+$C$8</f>
        <v>2.4000000000000008</v>
      </c>
      <c r="B40" s="14">
        <f>0.5*$C$10*D39^2*$C$4*$F$5</f>
        <v>6.9511092605239841E-2</v>
      </c>
      <c r="C40" s="4">
        <f>(-$C$11*SIN(F39))-(B39/$F$3)</f>
        <v>11.018223940142141</v>
      </c>
      <c r="D40" s="4">
        <f t="shared" si="0"/>
        <v>39.750748545817387</v>
      </c>
      <c r="E40" s="9">
        <f t="shared" si="1"/>
        <v>-0.64394374467435544</v>
      </c>
      <c r="F40" s="10">
        <f t="shared" si="2"/>
        <v>-0.71626283975034744</v>
      </c>
      <c r="G40" s="4">
        <f t="shared" si="3"/>
        <v>-41.03874177332014</v>
      </c>
      <c r="H40" s="4">
        <f t="shared" si="4"/>
        <v>86.284149742597521</v>
      </c>
      <c r="I40" s="4">
        <f t="shared" si="5"/>
        <v>104.52888961809069</v>
      </c>
    </row>
    <row r="41" spans="1:9" x14ac:dyDescent="0.3">
      <c r="A41" s="7">
        <f>A40+$C$8</f>
        <v>2.5000000000000009</v>
      </c>
      <c r="B41" s="14">
        <f>0.5*$C$10*D40^2*$C$4*$F$5</f>
        <v>7.3530898727053207E-2</v>
      </c>
      <c r="C41" s="4">
        <f>(-$C$11*SIN(F40))-(B40/$F$3)</f>
        <v>12.188539937174395</v>
      </c>
      <c r="D41" s="4">
        <f t="shared" si="0"/>
        <v>40.969602539534826</v>
      </c>
      <c r="E41" s="9">
        <f t="shared" si="1"/>
        <v>-0.59280840763577647</v>
      </c>
      <c r="F41" s="10">
        <f t="shared" si="2"/>
        <v>-0.77554368051392508</v>
      </c>
      <c r="G41" s="4">
        <f t="shared" si="3"/>
        <v>-44.435275812486161</v>
      </c>
      <c r="H41" s="4">
        <f t="shared" si="4"/>
        <v>83.59420668279553</v>
      </c>
      <c r="I41" s="4">
        <f t="shared" si="5"/>
        <v>107.61908211330804</v>
      </c>
    </row>
    <row r="42" spans="1:9" x14ac:dyDescent="0.3">
      <c r="A42" s="7">
        <f>A41+$C$8</f>
        <v>2.600000000000001</v>
      </c>
      <c r="B42" s="14">
        <f>0.5*$C$10*D41^2*$C$4*$F$5</f>
        <v>7.8109301315718874E-2</v>
      </c>
      <c r="C42" s="4">
        <f>(-$C$11*SIN(F41))-(B41/$F$3)</f>
        <v>13.072581560366423</v>
      </c>
      <c r="D42" s="4">
        <f t="shared" si="0"/>
        <v>42.276860695571472</v>
      </c>
      <c r="E42" s="9">
        <f t="shared" si="1"/>
        <v>-0.54384133185868644</v>
      </c>
      <c r="F42" s="10">
        <f t="shared" si="2"/>
        <v>-0.82992781369979374</v>
      </c>
      <c r="G42" s="4">
        <f t="shared" si="3"/>
        <v>-47.551249830011102</v>
      </c>
      <c r="H42" s="4">
        <f t="shared" si="4"/>
        <v>80.63438511141716</v>
      </c>
      <c r="I42" s="4">
        <f t="shared" si="5"/>
        <v>110.63782121570341</v>
      </c>
    </row>
    <row r="43" spans="1:9" x14ac:dyDescent="0.3">
      <c r="A43" s="7">
        <f>A42+$C$8</f>
        <v>2.7000000000000011</v>
      </c>
      <c r="B43" s="14">
        <f>0.5*$C$10*D42^2*$C$4*$F$5</f>
        <v>8.3173449474295183E-2</v>
      </c>
      <c r="C43" s="4">
        <f>(-$C$11*SIN(F42))-(B42/$F$3)</f>
        <v>13.699343397917076</v>
      </c>
      <c r="D43" s="4">
        <f t="shared" si="0"/>
        <v>43.646795035363176</v>
      </c>
      <c r="E43" s="9">
        <f t="shared" si="1"/>
        <v>-0.49791772957307229</v>
      </c>
      <c r="F43" s="10">
        <f t="shared" si="2"/>
        <v>-0.87971958665710093</v>
      </c>
      <c r="G43" s="4">
        <f t="shared" si="3"/>
        <v>-50.404101603730005</v>
      </c>
      <c r="H43" s="4">
        <f t="shared" si="4"/>
        <v>77.41376382245808</v>
      </c>
      <c r="I43" s="4">
        <f t="shared" si="5"/>
        <v>113.58367010553019</v>
      </c>
    </row>
    <row r="44" spans="1:9" x14ac:dyDescent="0.3">
      <c r="A44" s="7">
        <f>A43+$C$8</f>
        <v>2.8000000000000012</v>
      </c>
      <c r="B44" s="14">
        <f>0.5*$C$10*D43^2*$C$4*$F$5</f>
        <v>8.8651067576897905E-2</v>
      </c>
      <c r="C44" s="4">
        <f>(-$C$11*SIN(F43))-(B43/$F$3)</f>
        <v>14.099297597631812</v>
      </c>
      <c r="D44" s="4">
        <f t="shared" si="0"/>
        <v>45.056724795126357</v>
      </c>
      <c r="E44" s="9">
        <f t="shared" si="1"/>
        <v>-0.4554929927477856</v>
      </c>
      <c r="F44" s="10">
        <f t="shared" si="2"/>
        <v>-0.9252688859318795</v>
      </c>
      <c r="G44" s="4">
        <f t="shared" si="3"/>
        <v>-53.013878109160402</v>
      </c>
      <c r="H44" s="4">
        <f t="shared" si="4"/>
        <v>73.941872012481625</v>
      </c>
      <c r="I44" s="4">
        <f t="shared" si="5"/>
        <v>116.4554381589175</v>
      </c>
    </row>
    <row r="45" spans="1:9" x14ac:dyDescent="0.3">
      <c r="A45" s="7">
        <f>A44+$C$8</f>
        <v>2.9000000000000012</v>
      </c>
      <c r="B45" s="14">
        <f>0.5*$C$10*D44^2*$C$4*$F$5</f>
        <v>9.4470995181066345E-2</v>
      </c>
      <c r="C45" s="4">
        <f>(-$C$11*SIN(F44))-(B44/$F$3)</f>
        <v>14.302540901758389</v>
      </c>
      <c r="D45" s="4">
        <f t="shared" si="0"/>
        <v>46.486978885302193</v>
      </c>
      <c r="E45" s="9">
        <f t="shared" si="1"/>
        <v>-0.41671786918810783</v>
      </c>
      <c r="F45" s="10">
        <f t="shared" si="2"/>
        <v>-0.9669406728506903</v>
      </c>
      <c r="G45" s="4">
        <f t="shared" si="3"/>
        <v>-55.401490041101432</v>
      </c>
      <c r="H45" s="4">
        <f t="shared" si="4"/>
        <v>70.228573216217143</v>
      </c>
      <c r="I45" s="4">
        <f t="shared" si="5"/>
        <v>119.2521870050755</v>
      </c>
    </row>
    <row r="46" spans="1:9" x14ac:dyDescent="0.3">
      <c r="A46" s="7">
        <f>A45+$C$8</f>
        <v>3.0000000000000013</v>
      </c>
      <c r="B46" s="14">
        <f>0.5*$C$10*D45^2*$C$4*$F$5</f>
        <v>0.10056385139378332</v>
      </c>
      <c r="C46" s="4">
        <f>(-$C$11*SIN(F45))-(B45/$F$3)</f>
        <v>14.337643731293658</v>
      </c>
      <c r="D46" s="4">
        <f t="shared" si="0"/>
        <v>47.920743258431557</v>
      </c>
      <c r="E46" s="9">
        <f t="shared" si="1"/>
        <v>-0.38153863421778711</v>
      </c>
      <c r="F46" s="10">
        <f t="shared" si="2"/>
        <v>-1.005094536272469</v>
      </c>
      <c r="G46" s="4">
        <f t="shared" si="3"/>
        <v>-57.58754027535155</v>
      </c>
      <c r="H46" s="4">
        <f t="shared" si="4"/>
        <v>66.283965640071472</v>
      </c>
      <c r="I46" s="4">
        <f t="shared" si="5"/>
        <v>121.97322493473014</v>
      </c>
    </row>
    <row r="47" spans="1:9" x14ac:dyDescent="0.3">
      <c r="A47" s="7">
        <f>A46+$C$8</f>
        <v>3.1000000000000014</v>
      </c>
      <c r="B47" s="14">
        <f>0.5*$C$10*D46^2*$C$4*$F$5</f>
        <v>0.10686274909880759</v>
      </c>
      <c r="C47" s="4">
        <f>(-$C$11*SIN(F46))-(B46/$F$3)</f>
        <v>14.231023036220277</v>
      </c>
      <c r="D47" s="4">
        <f t="shared" si="0"/>
        <v>49.343845562053588</v>
      </c>
      <c r="E47" s="9">
        <f t="shared" si="1"/>
        <v>-0.34977545726181369</v>
      </c>
      <c r="F47" s="10">
        <f t="shared" si="2"/>
        <v>-1.0400720819986504</v>
      </c>
      <c r="G47" s="4">
        <f t="shared" si="3"/>
        <v>-59.591601336821078</v>
      </c>
      <c r="H47" s="4">
        <f t="shared" si="4"/>
        <v>62.118295813656751</v>
      </c>
      <c r="I47" s="4">
        <f t="shared" si="5"/>
        <v>124.61809654708033</v>
      </c>
    </row>
    <row r="48" spans="1:9" x14ac:dyDescent="0.3">
      <c r="A48" s="7">
        <f>A47+$C$8</f>
        <v>3.2000000000000015</v>
      </c>
      <c r="B48" s="14">
        <f>0.5*$C$10*D47^2*$C$4*$F$5</f>
        <v>0.11330399869817356</v>
      </c>
      <c r="C48" s="4">
        <f>(-$C$11*SIN(F47))-(B47/$F$3)</f>
        <v>14.006668918812032</v>
      </c>
      <c r="D48" s="4">
        <f t="shared" si="0"/>
        <v>50.744512453934789</v>
      </c>
      <c r="E48" s="9">
        <f t="shared" si="1"/>
        <v>-0.32117928504062498</v>
      </c>
      <c r="F48" s="10">
        <f t="shared" si="2"/>
        <v>-1.0721900105027129</v>
      </c>
      <c r="G48" s="4">
        <f t="shared" si="3"/>
        <v>-61.431818783577896</v>
      </c>
      <c r="H48" s="4">
        <f t="shared" si="4"/>
        <v>57.741882456540012</v>
      </c>
      <c r="I48" s="4">
        <f t="shared" si="5"/>
        <v>127.18657110788983</v>
      </c>
    </row>
    <row r="49" spans="1:9" x14ac:dyDescent="0.3">
      <c r="A49" s="7">
        <f>A48+$C$8</f>
        <v>3.3000000000000016</v>
      </c>
      <c r="B49" s="14">
        <f>0.5*$C$10*D48^2*$C$4*$F$5</f>
        <v>0.11982775424849011</v>
      </c>
      <c r="C49" s="4">
        <f>(-$C$11*SIN(F48))-(B48/$F$3)</f>
        <v>13.686091005412115</v>
      </c>
      <c r="D49" s="4">
        <f t="shared" si="0"/>
        <v>52.113121554476002</v>
      </c>
      <c r="E49" s="9">
        <f t="shared" si="1"/>
        <v>-0.2954707061285527</v>
      </c>
      <c r="F49" s="10">
        <f t="shared" si="2"/>
        <v>-1.1017370811155682</v>
      </c>
      <c r="G49" s="4">
        <f t="shared" si="3"/>
        <v>-63.124737267889699</v>
      </c>
      <c r="H49" s="4">
        <f t="shared" si="4"/>
        <v>53.165048197278715</v>
      </c>
      <c r="I49" s="4">
        <f t="shared" si="5"/>
        <v>129.67863100780556</v>
      </c>
    </row>
    <row r="50" spans="1:9" x14ac:dyDescent="0.3">
      <c r="A50" s="7">
        <f>A49+$C$8</f>
        <v>3.4000000000000017</v>
      </c>
      <c r="B50" s="14">
        <f>0.5*$C$10*D49^2*$C$4*$F$5</f>
        <v>0.12637856729551242</v>
      </c>
      <c r="C50" s="4">
        <f>(-$C$11*SIN(F49))-(B49/$F$3)</f>
        <v>13.288390389180083</v>
      </c>
      <c r="D50" s="4">
        <f t="shared" si="0"/>
        <v>53.441960593394008</v>
      </c>
      <c r="E50" s="9">
        <f t="shared" si="1"/>
        <v>-0.27236504284784024</v>
      </c>
      <c r="F50" s="10">
        <f t="shared" si="2"/>
        <v>-1.1289735854003522</v>
      </c>
      <c r="G50" s="4">
        <f t="shared" si="3"/>
        <v>-64.685270362892609</v>
      </c>
      <c r="H50" s="4">
        <f t="shared" si="4"/>
        <v>48.398057653632449</v>
      </c>
      <c r="I50" s="4">
        <f t="shared" si="5"/>
        <v>132.09446061219529</v>
      </c>
    </row>
    <row r="51" spans="1:9" x14ac:dyDescent="0.3">
      <c r="A51" s="7">
        <f>A50+$C$8</f>
        <v>3.5000000000000018</v>
      </c>
      <c r="B51" s="14">
        <f>0.5*$C$10*D50^2*$C$4*$F$5</f>
        <v>0.13290582527922806</v>
      </c>
      <c r="C51" s="4">
        <f>(-$C$11*SIN(F50))-(B50/$F$3)</f>
        <v>12.830396351008396</v>
      </c>
      <c r="D51" s="4">
        <f t="shared" si="0"/>
        <v>54.725000228494849</v>
      </c>
      <c r="E51" s="9">
        <f t="shared" si="1"/>
        <v>-0.25158755734450777</v>
      </c>
      <c r="F51" s="10">
        <f t="shared" si="2"/>
        <v>-1.154132341134803</v>
      </c>
      <c r="G51" s="4">
        <f t="shared" si="3"/>
        <v>-66.126757513453185</v>
      </c>
      <c r="H51" s="4">
        <f t="shared" si="4"/>
        <v>43.45106110447793</v>
      </c>
      <c r="I51" s="4">
        <f t="shared" si="5"/>
        <v>134.434435322046</v>
      </c>
    </row>
    <row r="52" spans="1:9" x14ac:dyDescent="0.3">
      <c r="A52" s="7">
        <f>A51+$C$8</f>
        <v>3.6000000000000019</v>
      </c>
      <c r="B52" s="14">
        <f>0.5*$C$10*D51^2*$C$4*$F$5</f>
        <v>0.13936406188187522</v>
      </c>
      <c r="C52" s="4">
        <f>(-$C$11*SIN(F51))-(B51/$F$3)</f>
        <v>12.326831386616384</v>
      </c>
      <c r="D52" s="4">
        <f t="shared" si="0"/>
        <v>55.957683367156491</v>
      </c>
      <c r="E52" s="9">
        <f t="shared" si="1"/>
        <v>-0.23288189473303922</v>
      </c>
      <c r="F52" s="10">
        <f t="shared" si="2"/>
        <v>-1.1774205306081069</v>
      </c>
      <c r="G52" s="4">
        <f t="shared" si="3"/>
        <v>-67.461069362572971</v>
      </c>
      <c r="H52" s="4">
        <f t="shared" si="4"/>
        <v>38.334043475075468</v>
      </c>
      <c r="I52" s="4">
        <f t="shared" si="5"/>
        <v>136.69911054347926</v>
      </c>
    </row>
    <row r="53" spans="1:9" x14ac:dyDescent="0.3">
      <c r="A53" s="7">
        <f>A52+$C$8</f>
        <v>3.700000000000002</v>
      </c>
      <c r="B53" s="14">
        <f>0.5*$C$10*D52^2*$C$4*$F$5</f>
        <v>0.1457131358619381</v>
      </c>
      <c r="C53" s="4">
        <f>(-$C$11*SIN(F52))-(B52/$F$3)</f>
        <v>11.790484214445645</v>
      </c>
      <c r="D53" s="4">
        <f t="shared" si="0"/>
        <v>57.136731788601054</v>
      </c>
      <c r="E53" s="9">
        <f t="shared" si="1"/>
        <v>-0.21601408858543883</v>
      </c>
      <c r="F53" s="10">
        <f t="shared" si="2"/>
        <v>-1.1990219394666508</v>
      </c>
      <c r="G53" s="4">
        <f t="shared" si="3"/>
        <v>-68.698736027500999</v>
      </c>
      <c r="H53" s="4">
        <f t="shared" si="4"/>
        <v>33.056778633455068</v>
      </c>
      <c r="I53" s="4">
        <f t="shared" si="5"/>
        <v>138.88921030975078</v>
      </c>
    </row>
    <row r="54" spans="1:9" x14ac:dyDescent="0.3">
      <c r="A54" s="7">
        <f>A53+$C$8</f>
        <v>3.800000000000002</v>
      </c>
      <c r="B54" s="14">
        <f>0.5*$C$10*D53^2*$C$4*$F$5</f>
        <v>0.15191828253981379</v>
      </c>
      <c r="C54" s="4">
        <f>(-$C$11*SIN(F53))-(B53/$F$3)</f>
        <v>11.232380384576107</v>
      </c>
      <c r="D54" s="4">
        <f t="shared" si="0"/>
        <v>58.259969827058661</v>
      </c>
      <c r="E54" s="9">
        <f t="shared" si="1"/>
        <v>-0.20077377406079752</v>
      </c>
      <c r="F54" s="10">
        <f t="shared" si="2"/>
        <v>-1.2190993168727307</v>
      </c>
      <c r="G54" s="4">
        <f t="shared" si="3"/>
        <v>-69.849082326550644</v>
      </c>
      <c r="H54" s="4">
        <f t="shared" si="4"/>
        <v>27.628789106601271</v>
      </c>
      <c r="I54" s="4">
        <f t="shared" si="5"/>
        <v>141.00561540775621</v>
      </c>
    </row>
    <row r="55" spans="1:9" x14ac:dyDescent="0.3">
      <c r="A55" s="7">
        <f>A54+$C$8</f>
        <v>3.9000000000000021</v>
      </c>
      <c r="B55" s="14">
        <f>0.5*$C$10*D54^2*$C$4*$F$5</f>
        <v>0.15795004804935958</v>
      </c>
      <c r="C55" s="4">
        <f>(-$C$11*SIN(F54))-(B54/$F$3)</f>
        <v>10.661945805501198</v>
      </c>
      <c r="D55" s="4">
        <f t="shared" si="0"/>
        <v>59.326164407608779</v>
      </c>
      <c r="E55" s="9">
        <f t="shared" si="1"/>
        <v>-0.18697372936731346</v>
      </c>
      <c r="F55" s="10">
        <f t="shared" si="2"/>
        <v>-1.2377966898094619</v>
      </c>
      <c r="G55" s="4">
        <f t="shared" si="3"/>
        <v>-70.920360378693388</v>
      </c>
      <c r="H55" s="4">
        <f t="shared" si="4"/>
        <v>22.059311324624201</v>
      </c>
      <c r="I55" s="4">
        <f t="shared" si="5"/>
        <v>143.04935097510588</v>
      </c>
    </row>
    <row r="56" spans="1:9" x14ac:dyDescent="0.3">
      <c r="A56" s="7">
        <f>A55+$C$8</f>
        <v>4.0000000000000018</v>
      </c>
      <c r="B56" s="14">
        <f>0.5*$C$10*D55^2*$C$4*$F$5</f>
        <v>0.16378412072704313</v>
      </c>
      <c r="C56" s="4">
        <f>(-$C$11*SIN(F55))-(B55/$F$3)</f>
        <v>10.087161502751933</v>
      </c>
      <c r="D56" s="4">
        <f t="shared" si="0"/>
        <v>60.33488055788397</v>
      </c>
      <c r="E56" s="9">
        <f t="shared" si="1"/>
        <v>-0.17444848509461286</v>
      </c>
      <c r="F56" s="10">
        <f t="shared" si="2"/>
        <v>-1.2552415383189233</v>
      </c>
      <c r="G56" s="4">
        <f t="shared" si="3"/>
        <v>-71.919874235232427</v>
      </c>
      <c r="H56" s="4">
        <f t="shared" si="4"/>
        <v>16.357266434844892</v>
      </c>
      <c r="I56" s="4">
        <f t="shared" si="5"/>
        <v>145.02157362842951</v>
      </c>
    </row>
    <row r="57" spans="1:9" x14ac:dyDescent="0.3">
      <c r="A57" s="7">
        <f>A56+$C$8</f>
        <v>4.1000000000000014</v>
      </c>
      <c r="B57" s="14">
        <f>0.5*$C$10*D56^2*$C$4*$F$5</f>
        <v>0.16940107666346393</v>
      </c>
      <c r="C57" s="4">
        <f>(-$C$11*SIN(F56))-(B56/$F$3)</f>
        <v>9.5147093201005788</v>
      </c>
      <c r="D57" s="4">
        <f t="shared" si="0"/>
        <v>61.286351489894031</v>
      </c>
      <c r="E57" s="9">
        <f t="shared" si="1"/>
        <v>-0.16305247501253792</v>
      </c>
      <c r="F57" s="10">
        <f t="shared" si="2"/>
        <v>-1.271546785820177</v>
      </c>
      <c r="G57" s="4">
        <f t="shared" si="3"/>
        <v>-72.854093916358508</v>
      </c>
      <c r="H57" s="4">
        <f t="shared" si="4"/>
        <v>10.53123662999846</v>
      </c>
      <c r="I57" s="4">
        <f t="shared" si="5"/>
        <v>146.92355825046761</v>
      </c>
    </row>
    <row r="58" spans="1:9" x14ac:dyDescent="0.3">
      <c r="A58" s="7">
        <f>A57+$C$8</f>
        <v>4.2000000000000011</v>
      </c>
      <c r="B58" s="14">
        <f>0.5*$C$10*D57^2*$C$4*$F$5</f>
        <v>0.17478605766076097</v>
      </c>
      <c r="C58" s="4">
        <f>(-$C$11*SIN(F57))-(B57/$F$3)</f>
        <v>8.9501087935217782</v>
      </c>
      <c r="D58" s="4">
        <f t="shared" si="0"/>
        <v>62.181362369246209</v>
      </c>
      <c r="E58" s="9">
        <f t="shared" si="1"/>
        <v>-0.15265802185523208</v>
      </c>
      <c r="F58" s="10">
        <f t="shared" si="2"/>
        <v>-1.2868125880057002</v>
      </c>
      <c r="G58" s="4">
        <f t="shared" si="3"/>
        <v>-73.728757907125683</v>
      </c>
      <c r="H58" s="4">
        <f t="shared" si="4"/>
        <v>4.5894468292490096</v>
      </c>
      <c r="I58" s="4">
        <f t="shared" si="5"/>
        <v>148.75668460308623</v>
      </c>
    </row>
    <row r="59" spans="1:9" x14ac:dyDescent="0.3">
      <c r="A59" s="7">
        <f>A58+$C$8</f>
        <v>4.3000000000000007</v>
      </c>
      <c r="B59" s="14">
        <f>0.5*$C$10*D58^2*$C$4*$F$5</f>
        <v>0.17992839985126319</v>
      </c>
      <c r="C59" s="4">
        <f>(-$C$11*SIN(F58))-(B58/$F$3)</f>
        <v>8.3978455172149786</v>
      </c>
      <c r="D59" s="4">
        <f t="shared" si="0"/>
        <v>63.021146920967709</v>
      </c>
      <c r="E59" s="9">
        <f t="shared" si="1"/>
        <v>-0.14315333261570909</v>
      </c>
      <c r="F59" s="10">
        <f t="shared" si="2"/>
        <v>-1.3011279212672711</v>
      </c>
      <c r="G59" s="4">
        <f t="shared" si="3"/>
        <v>-74.548964167337914</v>
      </c>
      <c r="H59" s="4">
        <f t="shared" si="4"/>
        <v>-1.4602485475252953</v>
      </c>
      <c r="I59" s="4">
        <f t="shared" si="5"/>
        <v>150.52242394981258</v>
      </c>
    </row>
    <row r="60" spans="1:9" x14ac:dyDescent="0.3">
      <c r="A60" s="7">
        <f>A59+$C$8</f>
        <v>4.4000000000000004</v>
      </c>
      <c r="B60" s="14">
        <f>0.5*$C$10*D59^2*$C$4*$F$5</f>
        <v>0.18482123029471548</v>
      </c>
      <c r="C60" s="4">
        <f>(-$C$11*SIN(F59))-(B59/$F$3)</f>
        <v>7.8614912387229055</v>
      </c>
      <c r="D60" s="4">
        <f t="shared" si="0"/>
        <v>63.807296044840001</v>
      </c>
      <c r="E60" s="9">
        <f t="shared" si="1"/>
        <v>-0.13444060097843136</v>
      </c>
      <c r="F60" s="10">
        <f t="shared" si="2"/>
        <v>-1.3145719813651142</v>
      </c>
      <c r="G60" s="4">
        <f t="shared" si="3"/>
        <v>-75.319250269200595</v>
      </c>
      <c r="H60" s="4">
        <f t="shared" si="4"/>
        <v>-7.6103740540954643</v>
      </c>
      <c r="I60" s="4">
        <f t="shared" si="5"/>
        <v>152.2223258702108</v>
      </c>
    </row>
    <row r="61" spans="1:9" x14ac:dyDescent="0.3">
      <c r="A61" s="7">
        <f>A60+$C$8</f>
        <v>4.5</v>
      </c>
      <c r="B61" s="14">
        <f>0.5*$C$10*D60^2*$C$4*$F$5</f>
        <v>0.18946104724520221</v>
      </c>
      <c r="C61" s="4">
        <f>(-$C$11*SIN(F60))-(B60/$F$3)</f>
        <v>7.3438158043459332</v>
      </c>
      <c r="D61" s="4">
        <f t="shared" si="0"/>
        <v>64.541677625274588</v>
      </c>
      <c r="E61" s="9">
        <f t="shared" si="1"/>
        <v>-0.12643426595651833</v>
      </c>
      <c r="F61" s="10">
        <f t="shared" si="2"/>
        <v>-1.3272154079607661</v>
      </c>
      <c r="G61" s="4">
        <f t="shared" si="3"/>
        <v>-76.043663557721516</v>
      </c>
      <c r="H61" s="4">
        <f t="shared" si="4"/>
        <v>-13.853837345353748</v>
      </c>
      <c r="I61" s="4">
        <f t="shared" si="5"/>
        <v>153.8580054346607</v>
      </c>
    </row>
    <row r="62" spans="1:9" x14ac:dyDescent="0.3">
      <c r="A62" s="7">
        <f>A61+$C$8</f>
        <v>4.5999999999999996</v>
      </c>
      <c r="B62" s="14">
        <f>0.5*$C$10*D61^2*$C$4*$F$5</f>
        <v>0.19384729771071291</v>
      </c>
      <c r="C62" s="4">
        <f>(-$C$11*SIN(F61))-(B61/$F$3)</f>
        <v>6.8468909904020485</v>
      </c>
      <c r="D62" s="4">
        <f t="shared" si="0"/>
        <v>65.226366724314786</v>
      </c>
      <c r="E62" s="9">
        <f t="shared" si="1"/>
        <v>-0.11905944595637033</v>
      </c>
      <c r="F62" s="10">
        <f t="shared" si="2"/>
        <v>-1.3391213525564032</v>
      </c>
      <c r="G62" s="4">
        <f t="shared" si="3"/>
        <v>-76.725822338984145</v>
      </c>
      <c r="H62" s="4">
        <f t="shared" si="4"/>
        <v>-20.183929404206985</v>
      </c>
      <c r="I62" s="4">
        <f t="shared" si="5"/>
        <v>155.43113088642579</v>
      </c>
    </row>
    <row r="63" spans="1:9" x14ac:dyDescent="0.3">
      <c r="A63" s="7">
        <f>A62+$C$8</f>
        <v>4.6999999999999993</v>
      </c>
      <c r="B63" s="14">
        <f>0.5*$C$10*D62^2*$C$4*$F$5</f>
        <v>0.19798196363466428</v>
      </c>
      <c r="C63" s="4">
        <f>(-$C$11*SIN(F62))-(B62/$F$3)</f>
        <v>6.372186221467171</v>
      </c>
      <c r="D63" s="4">
        <f t="shared" si="0"/>
        <v>65.863585346461505</v>
      </c>
      <c r="E63" s="9">
        <f t="shared" si="1"/>
        <v>-0.11225054980484486</v>
      </c>
      <c r="F63" s="10">
        <f t="shared" si="2"/>
        <v>-1.3503464075368876</v>
      </c>
      <c r="G63" s="4">
        <f t="shared" si="3"/>
        <v>-77.368969110211282</v>
      </c>
      <c r="H63" s="4">
        <f t="shared" si="4"/>
        <v>-26.594321336506269</v>
      </c>
      <c r="I63" s="4">
        <f t="shared" si="5"/>
        <v>156.94341195197492</v>
      </c>
    </row>
    <row r="64" spans="1:9" x14ac:dyDescent="0.3">
      <c r="A64" s="7">
        <f>A63+$C$8</f>
        <v>4.7999999999999989</v>
      </c>
      <c r="B64" s="14">
        <f>0.5*$C$10*D63^2*$C$4*$F$5</f>
        <v>0.20186916568813429</v>
      </c>
      <c r="C64" s="4">
        <f>(-$C$11*SIN(F63))-(B63/$F$3)</f>
        <v>5.92065619201448</v>
      </c>
      <c r="D64" s="4">
        <f t="shared" si="0"/>
        <v>66.455650965662954</v>
      </c>
      <c r="E64" s="9">
        <f t="shared" si="1"/>
        <v>-0.10595005634948688</v>
      </c>
      <c r="F64" s="10">
        <f t="shared" si="2"/>
        <v>-1.3609414131718363</v>
      </c>
      <c r="G64" s="4">
        <f t="shared" si="3"/>
        <v>-77.976016797469612</v>
      </c>
      <c r="H64" s="4">
        <f t="shared" si="4"/>
        <v>-33.079058207689748</v>
      </c>
      <c r="I64" s="4">
        <f t="shared" si="5"/>
        <v>158.39658887314238</v>
      </c>
    </row>
    <row r="65" spans="1:9" x14ac:dyDescent="0.3">
      <c r="A65" s="7">
        <f>A64+$C$8</f>
        <v>4.8999999999999986</v>
      </c>
      <c r="B65" s="14">
        <f>0.5*$C$10*D64^2*$C$4*$F$5</f>
        <v>0.20551479141146312</v>
      </c>
      <c r="C65" s="4">
        <f>(-$C$11*SIN(F64))-(B64/$F$3)</f>
        <v>5.4928204610917071</v>
      </c>
      <c r="D65" s="4">
        <f t="shared" si="0"/>
        <v>67.004933011772124</v>
      </c>
      <c r="E65" s="9">
        <f t="shared" si="1"/>
        <v>-0.10010744918198392</v>
      </c>
      <c r="F65" s="10">
        <f t="shared" si="2"/>
        <v>-1.3709521580900346</v>
      </c>
      <c r="G65" s="4">
        <f t="shared" si="3"/>
        <v>-78.54958888980336</v>
      </c>
      <c r="H65" s="4">
        <f t="shared" si="4"/>
        <v>-39.632550385522357</v>
      </c>
      <c r="I65" s="4">
        <f t="shared" si="5"/>
        <v>159.79242222788338</v>
      </c>
    </row>
    <row r="66" spans="1:9" x14ac:dyDescent="0.3">
      <c r="A66" s="7">
        <f>A65+$C$8</f>
        <v>4.9999999999999982</v>
      </c>
      <c r="B66" s="14">
        <f>0.5*$C$10*D65^2*$C$4*$F$5</f>
        <v>0.20892615238153581</v>
      </c>
      <c r="C66" s="4">
        <f>(-$C$11*SIN(F65))-(B65/$F$3)</f>
        <v>5.0888351660698312</v>
      </c>
      <c r="D66" s="4">
        <f t="shared" si="0"/>
        <v>67.51381652837911</v>
      </c>
      <c r="E66" s="9">
        <f t="shared" si="1"/>
        <v>-9.4678290950883717E-2</v>
      </c>
      <c r="F66" s="10">
        <f t="shared" si="2"/>
        <v>-1.380419987185123</v>
      </c>
      <c r="G66" s="4">
        <f t="shared" si="3"/>
        <v>-79.092054269583073</v>
      </c>
      <c r="H66" s="4">
        <f t="shared" si="4"/>
        <v>-46.249562832722816</v>
      </c>
      <c r="I66" s="4">
        <f t="shared" si="5"/>
        <v>161.13268358145237</v>
      </c>
    </row>
    <row r="67" spans="1:9" x14ac:dyDescent="0.3">
      <c r="A67" s="7">
        <f>A66+$C$8</f>
        <v>5.0999999999999979</v>
      </c>
      <c r="B67" s="14">
        <f>0.5*$C$10*D66^2*$C$4*$F$5</f>
        <v>0.21211167326759198</v>
      </c>
      <c r="C67" s="4">
        <f>(-$C$11*SIN(F66))-(B66/$F$3)</f>
        <v>4.7085570871889395</v>
      </c>
      <c r="D67" s="4">
        <f t="shared" si="0"/>
        <v>67.98467223709801</v>
      </c>
      <c r="E67" s="9">
        <f t="shared" si="1"/>
        <v>-8.9623421407257195E-2</v>
      </c>
      <c r="F67" s="10">
        <f t="shared" si="2"/>
        <v>-1.3893823293258487</v>
      </c>
      <c r="G67" s="4">
        <f t="shared" si="3"/>
        <v>-79.605557448005086</v>
      </c>
      <c r="H67" s="4">
        <f t="shared" si="4"/>
        <v>-52.925202764327402</v>
      </c>
      <c r="I67" s="4">
        <f t="shared" si="5"/>
        <v>162.41914698762557</v>
      </c>
    </row>
    <row r="68" spans="1:9" x14ac:dyDescent="0.3">
      <c r="A68" s="7">
        <f>A67+$C$8</f>
        <v>5.1999999999999975</v>
      </c>
      <c r="B68" s="14">
        <f>0.5*$C$10*D67^2*$C$4*$F$5</f>
        <v>0.21508061410442109</v>
      </c>
      <c r="C68" s="4">
        <f>(-$C$11*SIN(F67))-(B67/$F$3)</f>
        <v>4.3516003784355561</v>
      </c>
      <c r="D68" s="4">
        <f t="shared" si="0"/>
        <v>68.419832274941569</v>
      </c>
      <c r="E68" s="9">
        <f t="shared" si="1"/>
        <v>-8.4908263995964975E-2</v>
      </c>
      <c r="F68" s="10">
        <f t="shared" si="2"/>
        <v>-1.3978731557254451</v>
      </c>
      <c r="G68" s="4">
        <f t="shared" si="3"/>
        <v>-80.092044827661113</v>
      </c>
      <c r="H68" s="4">
        <f t="shared" si="4"/>
        <v>-59.654906050036288</v>
      </c>
      <c r="I68" s="4">
        <f t="shared" si="5"/>
        <v>163.65358134052991</v>
      </c>
    </row>
    <row r="69" spans="1:9" x14ac:dyDescent="0.3">
      <c r="A69" s="7">
        <f>A68+$C$8</f>
        <v>5.2999999999999972</v>
      </c>
      <c r="B69" s="14">
        <f>0.5*$C$10*D68^2*$C$4*$F$5</f>
        <v>0.21784282586372397</v>
      </c>
      <c r="C69" s="4">
        <f>(-$C$11*SIN(F68))-(B68/$F$3)</f>
        <v>4.0173863542735866</v>
      </c>
      <c r="D69" s="4">
        <f t="shared" si="0"/>
        <v>68.821570910368933</v>
      </c>
      <c r="E69" s="9">
        <f t="shared" si="1"/>
        <v>-8.0502226984740022E-2</v>
      </c>
      <c r="F69" s="10">
        <f t="shared" si="2"/>
        <v>-1.4059233784239191</v>
      </c>
      <c r="G69" s="4">
        <f t="shared" si="3"/>
        <v>-80.553287533837988</v>
      </c>
      <c r="H69" s="4">
        <f t="shared" si="4"/>
        <v>-66.43442270384763</v>
      </c>
      <c r="I69" s="4">
        <f t="shared" si="5"/>
        <v>164.83774356185097</v>
      </c>
    </row>
    <row r="70" spans="1:9" x14ac:dyDescent="0.3">
      <c r="A70" s="7">
        <f>A69+$C$8</f>
        <v>5.3999999999999968</v>
      </c>
      <c r="B70" s="14">
        <f>0.5*$C$10*D69^2*$C$4*$F$5</f>
        <v>0.22040853843090757</v>
      </c>
      <c r="C70" s="4">
        <f>(-$C$11*SIN(F69))-(B69/$F$3)</f>
        <v>3.7051867810889547</v>
      </c>
      <c r="D70" s="4">
        <f t="shared" si="0"/>
        <v>69.192089588477828</v>
      </c>
      <c r="E70" s="9">
        <f t="shared" si="1"/>
        <v>-7.6378186519937302E-2</v>
      </c>
      <c r="F70" s="10">
        <f t="shared" si="2"/>
        <v>-1.4135611970759128</v>
      </c>
      <c r="G70" s="4">
        <f t="shared" si="3"/>
        <v>-80.990901283952226</v>
      </c>
      <c r="H70" s="4">
        <f t="shared" si="4"/>
        <v>-73.259801763938327</v>
      </c>
      <c r="I70" s="4">
        <f t="shared" si="5"/>
        <v>165.97337259559171</v>
      </c>
    </row>
    <row r="71" spans="1:9" x14ac:dyDescent="0.3">
      <c r="A71" s="7">
        <f>A70+$C$8</f>
        <v>5.4999999999999964</v>
      </c>
      <c r="B71" s="14">
        <f>0.5*$C$10*D70^2*$C$4*$F$5</f>
        <v>0.2227881793722209</v>
      </c>
      <c r="C71" s="4">
        <f>(-$C$11*SIN(F70))-(B70/$F$3)</f>
        <v>3.4141611646739918</v>
      </c>
      <c r="D71" s="4">
        <f t="shared" si="0"/>
        <v>69.533505704945227</v>
      </c>
      <c r="E71" s="9">
        <f t="shared" si="1"/>
        <v>-7.2512040437806388E-2</v>
      </c>
      <c r="F71" s="10">
        <f t="shared" si="2"/>
        <v>-1.4208124011196934</v>
      </c>
      <c r="G71" s="4">
        <f t="shared" si="3"/>
        <v>-81.40636370051719</v>
      </c>
      <c r="H71" s="4">
        <f t="shared" si="4"/>
        <v>-80.12737582653682</v>
      </c>
      <c r="I71" s="4">
        <f t="shared" si="5"/>
        <v>167.06218417291851</v>
      </c>
    </row>
    <row r="72" spans="1:9" x14ac:dyDescent="0.3">
      <c r="A72" s="7">
        <f>A71+$C$8</f>
        <v>5.5999999999999961</v>
      </c>
      <c r="B72" s="14">
        <f>0.5*$C$10*D71^2*$C$4*$F$5</f>
        <v>0.22499222137543967</v>
      </c>
      <c r="C72" s="4">
        <f>(-$C$11*SIN(F71))-(B71/$F$3)</f>
        <v>3.143388550455164</v>
      </c>
      <c r="D72" s="4">
        <f t="shared" si="0"/>
        <v>69.847844559990747</v>
      </c>
      <c r="E72" s="9">
        <f t="shared" si="1"/>
        <v>-6.8882323045555166E-2</v>
      </c>
      <c r="F72" s="10">
        <f t="shared" si="2"/>
        <v>-1.427700633424249</v>
      </c>
      <c r="G72" s="4">
        <f t="shared" si="3"/>
        <v>-81.801029416973776</v>
      </c>
      <c r="H72" s="4">
        <f t="shared" si="4"/>
        <v>-87.033745459623717</v>
      </c>
      <c r="I72" s="4">
        <f t="shared" si="5"/>
        <v>168.10586630265982</v>
      </c>
    </row>
    <row r="73" spans="1:9" x14ac:dyDescent="0.3">
      <c r="A73" s="7">
        <f>A72+$C$8</f>
        <v>5.6999999999999957</v>
      </c>
      <c r="B73" s="14">
        <f>0.5*$C$10*D72^2*$C$4*$F$5</f>
        <v>0.22703105593253245</v>
      </c>
      <c r="C73" s="4">
        <f>(-$C$11*SIN(F72))-(B72/$F$3)</f>
        <v>2.8918943626296993</v>
      </c>
      <c r="D73" s="4">
        <f t="shared" si="0"/>
        <v>70.13703399625372</v>
      </c>
      <c r="E73" s="9">
        <f t="shared" si="1"/>
        <v>-6.546987236647428E-2</v>
      </c>
      <c r="F73" s="10">
        <f t="shared" si="2"/>
        <v>-1.4342476206608965</v>
      </c>
      <c r="G73" s="4">
        <f t="shared" si="3"/>
        <v>-82.176143276980326</v>
      </c>
      <c r="H73" s="4">
        <f t="shared" si="4"/>
        <v>-93.975763686534194</v>
      </c>
      <c r="I73" s="4">
        <f t="shared" si="5"/>
        <v>169.10607543837057</v>
      </c>
    </row>
    <row r="74" spans="1:9" x14ac:dyDescent="0.3">
      <c r="A74" s="7">
        <f>A73+$C$8</f>
        <v>5.7999999999999954</v>
      </c>
      <c r="B74" s="14">
        <f>0.5*$C$10*D73^2*$C$4*$F$5</f>
        <v>0.22891489067095758</v>
      </c>
      <c r="C74" s="4">
        <f>(-$C$11*SIN(F73))-(B73/$F$3)</f>
        <v>2.6586728039627694</v>
      </c>
      <c r="D74" s="4">
        <f t="shared" si="0"/>
        <v>70.402901276649999</v>
      </c>
      <c r="E74" s="9">
        <f t="shared" si="1"/>
        <v>-6.2257542495930657E-2</v>
      </c>
      <c r="F74" s="10">
        <f t="shared" si="2"/>
        <v>-1.4404733749104897</v>
      </c>
      <c r="G74" s="4">
        <f t="shared" si="3"/>
        <v>-82.53285188562775</v>
      </c>
      <c r="H74" s="4">
        <f t="shared" si="4"/>
        <v>-100.95052069648749</v>
      </c>
      <c r="I74" s="4">
        <f t="shared" si="5"/>
        <v>170.06443327018735</v>
      </c>
    </row>
    <row r="75" spans="1:9" x14ac:dyDescent="0.3">
      <c r="A75" s="7">
        <f>A74+$C$8</f>
        <v>5.899999999999995</v>
      </c>
      <c r="B75" s="14">
        <f>0.5*$C$10*D74^2*$C$4*$F$5</f>
        <v>0.2306536676992528</v>
      </c>
      <c r="C75" s="4">
        <f>(-$C$11*SIN(F74))-(B74/$F$3)</f>
        <v>2.44270532217433</v>
      </c>
      <c r="D75" s="4">
        <f t="shared" si="0"/>
        <v>70.647171808867427</v>
      </c>
      <c r="E75" s="9">
        <f t="shared" si="1"/>
        <v>-5.9229954735096083E-2</v>
      </c>
      <c r="F75" s="10">
        <f t="shared" si="2"/>
        <v>-1.4463963703839993</v>
      </c>
      <c r="G75" s="4">
        <f t="shared" si="3"/>
        <v>-82.872213734759328</v>
      </c>
      <c r="H75" s="4">
        <f t="shared" si="4"/>
        <v>-107.95532890906568</v>
      </c>
      <c r="I75" s="4">
        <f t="shared" si="5"/>
        <v>170.98252408863254</v>
      </c>
    </row>
    <row r="76" spans="1:9" x14ac:dyDescent="0.3">
      <c r="A76" s="7">
        <f>A75+$C$8</f>
        <v>5.9999999999999947</v>
      </c>
      <c r="B76" s="14">
        <f>0.5*$C$10*D75^2*$C$4*$F$5</f>
        <v>0.23225700038332742</v>
      </c>
      <c r="C76" s="4">
        <f>(-$C$11*SIN(F75))-(B75/$F$3)</f>
        <v>2.242975624201577</v>
      </c>
      <c r="D76" s="4">
        <f t="shared" si="0"/>
        <v>70.871469371287589</v>
      </c>
      <c r="E76" s="9">
        <f t="shared" si="1"/>
        <v>-5.6373282061441848E-2</v>
      </c>
      <c r="F76" s="10">
        <f t="shared" si="2"/>
        <v>-1.4520336985901434</v>
      </c>
      <c r="G76" s="4">
        <f t="shared" si="3"/>
        <v>-83.195208093400126</v>
      </c>
      <c r="H76" s="4">
        <f t="shared" si="4"/>
        <v>-114.98770849285523</v>
      </c>
      <c r="I76" s="4">
        <f t="shared" si="5"/>
        <v>171.86189266775818</v>
      </c>
    </row>
    <row r="77" spans="1:9" x14ac:dyDescent="0.3">
      <c r="A77" s="7">
        <f>A76+$C$8</f>
        <v>6.0999999999999943</v>
      </c>
      <c r="B77" s="14">
        <f>0.5*$C$10*D76^2*$C$4*$F$5</f>
        <v>0.23373412608703009</v>
      </c>
      <c r="C77" s="4">
        <f>(-$C$11*SIN(F76))-(B76/$F$3)</f>
        <v>2.0584816886314385</v>
      </c>
      <c r="D77" s="4">
        <f t="shared" si="0"/>
        <v>71.07731754015073</v>
      </c>
      <c r="E77" s="9">
        <f t="shared" si="1"/>
        <v>-5.3675062268911021E-2</v>
      </c>
      <c r="F77" s="10">
        <f t="shared" si="2"/>
        <v>-1.4574012048170346</v>
      </c>
      <c r="G77" s="4">
        <f t="shared" si="3"/>
        <v>-83.502742827561192</v>
      </c>
      <c r="H77" s="4">
        <f t="shared" si="4"/>
        <v>-122.04537341485762</v>
      </c>
      <c r="I77" s="4">
        <f t="shared" si="5"/>
        <v>172.70404261626572</v>
      </c>
    </row>
    <row r="78" spans="1:9" x14ac:dyDescent="0.3">
      <c r="A78" s="7">
        <f>A77+$C$8</f>
        <v>6.199999999999994</v>
      </c>
      <c r="B78" s="14">
        <f>0.5*$C$10*D77^2*$C$4*$F$5</f>
        <v>0.23509387257286019</v>
      </c>
      <c r="C78" s="4">
        <f>(-$C$11*SIN(F77))-(B77/$F$3)</f>
        <v>1.8882451914896983</v>
      </c>
      <c r="D78" s="4">
        <f t="shared" si="0"/>
        <v>71.266142059299696</v>
      </c>
      <c r="E78" s="9">
        <f t="shared" si="1"/>
        <v>-5.1124035778084706E-2</v>
      </c>
      <c r="F78" s="10">
        <f t="shared" si="2"/>
        <v>-1.4625136083948431</v>
      </c>
      <c r="G78" s="4">
        <f t="shared" si="3"/>
        <v>-83.795661290766404</v>
      </c>
      <c r="H78" s="4">
        <f t="shared" si="4"/>
        <v>-129.12621807677095</v>
      </c>
      <c r="I78" s="4">
        <f t="shared" si="5"/>
        <v>173.51043514724313</v>
      </c>
    </row>
    <row r="79" spans="1:9" x14ac:dyDescent="0.3">
      <c r="A79" s="7">
        <f>A78+$C$8</f>
        <v>6.2999999999999936</v>
      </c>
      <c r="B79" s="14">
        <f>0.5*$C$10*D78^2*$C$4*$F$5</f>
        <v>0.23634463594874766</v>
      </c>
      <c r="C79" s="4">
        <f>(-$C$11*SIN(F78))-(B78/$F$3)</f>
        <v>1.7313187232558391</v>
      </c>
      <c r="D79" s="4">
        <f t="shared" si="0"/>
        <v>71.43927393162528</v>
      </c>
      <c r="E79" s="9">
        <f t="shared" si="1"/>
        <v>-4.8710004689931329E-2</v>
      </c>
      <c r="F79" s="10">
        <f t="shared" si="2"/>
        <v>-1.4673846088638363</v>
      </c>
      <c r="G79" s="4">
        <f t="shared" si="3"/>
        <v>-84.074748407018888</v>
      </c>
      <c r="H79" s="4">
        <f t="shared" si="4"/>
        <v>-136.22830457667177</v>
      </c>
      <c r="I79" s="4">
        <f t="shared" si="5"/>
        <v>174.28248821970936</v>
      </c>
    </row>
    <row r="80" spans="1:9" x14ac:dyDescent="0.3">
      <c r="A80" s="7">
        <f>A79+$C$8</f>
        <v>6.3999999999999932</v>
      </c>
      <c r="B80" s="14">
        <f>0.5*$C$10*D79^2*$C$4*$F$5</f>
        <v>0.23749436825092024</v>
      </c>
      <c r="C80" s="4">
        <f>(-$C$11*SIN(F79))-(B79/$F$3)</f>
        <v>1.5867911370084506</v>
      </c>
      <c r="D80" s="4">
        <f t="shared" si="0"/>
        <v>71.597953045326122</v>
      </c>
      <c r="E80" s="9">
        <f t="shared" si="1"/>
        <v>-4.6423710147813955E-2</v>
      </c>
      <c r="F80" s="10">
        <f t="shared" si="2"/>
        <v>-1.4720269798786176</v>
      </c>
      <c r="G80" s="4">
        <f t="shared" si="3"/>
        <v>-84.340736051104912</v>
      </c>
      <c r="H80" s="4">
        <f t="shared" si="4"/>
        <v>-143.34985061976548</v>
      </c>
      <c r="I80" s="4">
        <f t="shared" si="5"/>
        <v>175.02157600806999</v>
      </c>
    </row>
    <row r="81" spans="1:9" x14ac:dyDescent="0.3">
      <c r="A81" s="7">
        <f>A80+$C$8</f>
        <v>6.4999999999999929</v>
      </c>
      <c r="B81" s="14">
        <f>0.5*$C$10*D80^2*$C$4*$F$5</f>
        <v>0.23855057296051951</v>
      </c>
      <c r="C81" s="4">
        <f>(-$C$11*SIN(F80))-(B80/$F$3)</f>
        <v>1.4537913302178858</v>
      </c>
      <c r="D81" s="4">
        <f t="shared" si="0"/>
        <v>71.743332178347913</v>
      </c>
      <c r="E81" s="9">
        <f t="shared" si="1"/>
        <v>-4.4256725492383214E-2</v>
      </c>
      <c r="F81" s="10">
        <f t="shared" si="2"/>
        <v>-1.4764526524278561</v>
      </c>
      <c r="G81" s="4">
        <f t="shared" si="3"/>
        <v>-84.594307816722079</v>
      </c>
      <c r="H81" s="4">
        <f t="shared" si="4"/>
        <v>-150.48921808948029</v>
      </c>
      <c r="I81" s="4">
        <f t="shared" si="5"/>
        <v>175.72902865871555</v>
      </c>
    </row>
    <row r="82" spans="1:9" x14ac:dyDescent="0.3">
      <c r="A82" s="7">
        <f>A81+$C$8</f>
        <v>6.5999999999999925</v>
      </c>
      <c r="B82" s="14">
        <f>0.5*$C$10*D81^2*$C$4*$F$5</f>
        <v>0.23952030695509016</v>
      </c>
      <c r="C82" s="4">
        <f>(-$C$11*SIN(F81))-(B81/$F$3)</f>
        <v>1.331490726800638</v>
      </c>
      <c r="D82" s="4">
        <f t="shared" ref="D82:D145" si="6">D81+(C82*$C$8)</f>
        <v>71.876481251027982</v>
      </c>
      <c r="E82" s="9">
        <f t="shared" ref="E82:E145" si="7">((D82*COS(F81)/(6378456+H81))-(32.2*COS(F81)/D82))</f>
        <v>-4.2201363052739867E-2</v>
      </c>
      <c r="F82" s="10">
        <f t="shared" ref="F82:F145" si="8">F81+(E82*$C$8)</f>
        <v>-1.4806727887331301</v>
      </c>
      <c r="G82" s="4">
        <f t="shared" ref="G82:G145" si="9">F82*180/3.1416</f>
        <v>-84.836103250561322</v>
      </c>
      <c r="H82" s="4">
        <f t="shared" ref="H82:H145" si="10">H81+(D82*SIN(F81)*$C$8)</f>
        <v>-157.64490227999414</v>
      </c>
      <c r="I82" s="4">
        <f t="shared" ref="I82:I145" si="11">I81+(D82*COS(F81)*$C$8)</f>
        <v>176.40613229622156</v>
      </c>
    </row>
    <row r="83" spans="1:9" x14ac:dyDescent="0.3">
      <c r="A83" s="7">
        <f>A82+$C$8</f>
        <v>6.6999999999999922</v>
      </c>
      <c r="B83" s="14">
        <f>0.5*$C$10*D82^2*$C$4*$F$5</f>
        <v>0.24041018758993424</v>
      </c>
      <c r="C83" s="4">
        <f>(-$C$11*SIN(F82))-(B82/$F$3)</f>
        <v>1.2191046922726194</v>
      </c>
      <c r="D83" s="4">
        <f t="shared" si="6"/>
        <v>71.998391720255242</v>
      </c>
      <c r="E83" s="9">
        <f t="shared" si="7"/>
        <v>-4.0250592723590904E-2</v>
      </c>
      <c r="F83" s="10">
        <f t="shared" si="8"/>
        <v>-1.4846978480054893</v>
      </c>
      <c r="G83" s="4">
        <f t="shared" si="9"/>
        <v>-85.06672161987143</v>
      </c>
      <c r="H83" s="4">
        <f t="shared" si="10"/>
        <v>-164.81552178305066</v>
      </c>
      <c r="I83" s="4">
        <f t="shared" si="11"/>
        <v>177.0541292448398</v>
      </c>
    </row>
    <row r="84" spans="1:9" x14ac:dyDescent="0.3">
      <c r="A84" s="7">
        <f>A83+$C$8</f>
        <v>6.7999999999999918</v>
      </c>
      <c r="B84" s="14">
        <f>0.5*$C$10*D83^2*$C$4*$F$5</f>
        <v>0.24122640378504445</v>
      </c>
      <c r="C84" s="4">
        <f>(-$C$11*SIN(F83))-(B83/$F$3)</f>
        <v>1.1158930835951928</v>
      </c>
      <c r="D84" s="4">
        <f t="shared" si="6"/>
        <v>72.109981028614754</v>
      </c>
      <c r="E84" s="9">
        <f t="shared" si="7"/>
        <v>-3.8397970739691714E-2</v>
      </c>
      <c r="F84" s="10">
        <f t="shared" si="8"/>
        <v>-1.4885376450794585</v>
      </c>
      <c r="G84" s="4">
        <f t="shared" si="9"/>
        <v>-85.286725271932298</v>
      </c>
      <c r="H84" s="4">
        <f t="shared" si="10"/>
        <v>-171.9998090153924</v>
      </c>
      <c r="I84" s="4">
        <f t="shared" si="11"/>
        <v>177.674218434137</v>
      </c>
    </row>
    <row r="85" spans="1:9" x14ac:dyDescent="0.3">
      <c r="A85" s="7">
        <f>A84+$C$8</f>
        <v>6.8999999999999915</v>
      </c>
      <c r="B85" s="14">
        <f>0.5*$C$10*D84^2*$C$4*$F$5</f>
        <v>0.24197473015881385</v>
      </c>
      <c r="C85" s="4">
        <f>(-$C$11*SIN(F84))-(B84/$F$3)</f>
        <v>1.021160106820453</v>
      </c>
      <c r="D85" s="4">
        <f t="shared" si="6"/>
        <v>72.212097039296793</v>
      </c>
      <c r="E85" s="9">
        <f t="shared" si="7"/>
        <v>-3.6637577282270642E-2</v>
      </c>
      <c r="F85" s="10">
        <f t="shared" si="8"/>
        <v>-1.4922014028076855</v>
      </c>
      <c r="G85" s="4">
        <f t="shared" si="9"/>
        <v>-85.49664263604005</v>
      </c>
      <c r="H85" s="4">
        <f t="shared" si="10"/>
        <v>-179.19660136808093</v>
      </c>
      <c r="I85" s="4">
        <f t="shared" si="11"/>
        <v>178.26755596068668</v>
      </c>
    </row>
    <row r="86" spans="1:9" x14ac:dyDescent="0.3">
      <c r="A86" s="7">
        <f t="shared" ref="A86:A149" si="12">A85+$C$8</f>
        <v>6.9999999999999911</v>
      </c>
      <c r="B86" s="14">
        <f>0.5*$C$10*D85^2*$C$4*$F$5</f>
        <v>0.24266054339900656</v>
      </c>
      <c r="C86" s="4">
        <f>(-$C$11*SIN(F85))-(B85/$F$3)</f>
        <v>0.93425362999170858</v>
      </c>
      <c r="D86" s="4">
        <f t="shared" si="6"/>
        <v>72.305522402295964</v>
      </c>
      <c r="E86" s="9">
        <f t="shared" si="7"/>
        <v>-3.49639617430339E-2</v>
      </c>
      <c r="F86" s="10">
        <f t="shared" si="8"/>
        <v>-1.4956977989819888</v>
      </c>
      <c r="G86" s="4">
        <f t="shared" si="9"/>
        <v>-85.696970911878665</v>
      </c>
      <c r="H86" s="4">
        <f t="shared" si="10"/>
        <v>-186.40483295517237</v>
      </c>
      <c r="I86" s="4">
        <f t="shared" si="11"/>
        <v>178.835255780615</v>
      </c>
    </row>
    <row r="87" spans="1:9" x14ac:dyDescent="0.3">
      <c r="A87" s="7">
        <f t="shared" si="12"/>
        <v>7.0999999999999908</v>
      </c>
      <c r="B87" s="14">
        <f>0.5*$C$10*D86^2*$C$4*$F$5</f>
        <v>0.2432888401944219</v>
      </c>
      <c r="C87" s="4">
        <f>(-$C$11*SIN(F86))-(B86/$F$3)</f>
        <v>0.85456407590856642</v>
      </c>
      <c r="D87" s="4">
        <f t="shared" si="6"/>
        <v>72.390978809886818</v>
      </c>
      <c r="E87" s="9">
        <f t="shared" si="7"/>
        <v>-3.3372094634591495E-2</v>
      </c>
      <c r="F87" s="10">
        <f t="shared" si="8"/>
        <v>-1.499035008445448</v>
      </c>
      <c r="G87" s="4">
        <f t="shared" si="9"/>
        <v>-85.888178482359521</v>
      </c>
      <c r="H87" s="4">
        <f t="shared" si="10"/>
        <v>-193.62352693647566</v>
      </c>
      <c r="I87" s="4">
        <f t="shared" si="11"/>
        <v>179.3783905105214</v>
      </c>
    </row>
    <row r="88" spans="1:9" x14ac:dyDescent="0.3">
      <c r="A88" s="7">
        <f t="shared" si="12"/>
        <v>7.1999999999999904</v>
      </c>
      <c r="B88" s="14">
        <f>0.5*$C$10*D87^2*$C$4*$F$5</f>
        <v>0.24386425616775317</v>
      </c>
      <c r="C88" s="4">
        <f>(-$C$11*SIN(F87))-(B87/$F$3)</f>
        <v>0.78152299921664081</v>
      </c>
      <c r="D88" s="4">
        <f t="shared" si="6"/>
        <v>72.469131109808487</v>
      </c>
      <c r="E88" s="9">
        <f t="shared" si="7"/>
        <v>-3.1857325275846837E-2</v>
      </c>
      <c r="F88" s="10">
        <f t="shared" si="8"/>
        <v>-1.5022207409730326</v>
      </c>
      <c r="G88" s="4">
        <f t="shared" si="9"/>
        <v>-86.070707084016377</v>
      </c>
      <c r="H88" s="4">
        <f t="shared" si="10"/>
        <v>-200.85178838726696</v>
      </c>
      <c r="I88" s="4">
        <f t="shared" si="11"/>
        <v>179.89799231682156</v>
      </c>
    </row>
    <row r="89" spans="1:9" x14ac:dyDescent="0.3">
      <c r="A89" s="7">
        <f t="shared" si="12"/>
        <v>7.2999999999999901</v>
      </c>
      <c r="B89" s="14">
        <f>0.5*$C$10*D88^2*$C$4*$F$5</f>
        <v>0.24439108535217868</v>
      </c>
      <c r="C89" s="4">
        <f>(-$C$11*SIN(F88))-(B88/$F$3)</f>
        <v>0.71460143466727999</v>
      </c>
      <c r="D89" s="4">
        <f t="shared" si="6"/>
        <v>72.54059125327521</v>
      </c>
      <c r="E89" s="9">
        <f t="shared" si="7"/>
        <v>-3.0415344500558161E-2</v>
      </c>
      <c r="F89" s="10">
        <f t="shared" si="8"/>
        <v>-1.5052622754230884</v>
      </c>
      <c r="G89" s="4">
        <f t="shared" si="9"/>
        <v>-86.244973763736922</v>
      </c>
      <c r="H89" s="4">
        <f t="shared" si="10"/>
        <v>-208.08879768671116</v>
      </c>
      <c r="I89" s="4">
        <f t="shared" si="11"/>
        <v>180.39505387589213</v>
      </c>
    </row>
    <row r="90" spans="1:9" x14ac:dyDescent="0.3">
      <c r="A90" s="7">
        <f t="shared" si="12"/>
        <v>7.3999999999999897</v>
      </c>
      <c r="B90" s="14">
        <f>0.5*$C$10*D89^2*$C$4*$F$5</f>
        <v>0.24487329984233497</v>
      </c>
      <c r="C90" s="4">
        <f>(-$C$11*SIN(F89))-(B89/$F$3)</f>
        <v>0.65330808811906849</v>
      </c>
      <c r="D90" s="4">
        <f t="shared" si="6"/>
        <v>72.605922062087117</v>
      </c>
      <c r="E90" s="9">
        <f t="shared" si="7"/>
        <v>-2.9042151739876974E-2</v>
      </c>
      <c r="F90" s="10">
        <f t="shared" si="8"/>
        <v>-1.5081664905970762</v>
      </c>
      <c r="G90" s="4">
        <f t="shared" si="9"/>
        <v>-86.411372646891309</v>
      </c>
      <c r="H90" s="4">
        <f t="shared" si="10"/>
        <v>-215.33380439621737</v>
      </c>
      <c r="I90" s="4">
        <f t="shared" si="11"/>
        <v>180.87052938952962</v>
      </c>
    </row>
    <row r="91" spans="1:9" x14ac:dyDescent="0.3">
      <c r="A91" s="7">
        <f t="shared" si="12"/>
        <v>7.4999999999999893</v>
      </c>
      <c r="B91" s="14">
        <f>0.5*$C$10*D90^2*$C$4*$F$5</f>
        <v>0.24531456932574403</v>
      </c>
      <c r="C91" s="4">
        <f>(-$C$11*SIN(F90))-(B90/$F$3)</f>
        <v>0.59718742870916586</v>
      </c>
      <c r="D91" s="4">
        <f t="shared" si="6"/>
        <v>72.665640804958031</v>
      </c>
      <c r="E91" s="9">
        <f t="shared" si="7"/>
        <v>-2.773402591772586E-2</v>
      </c>
      <c r="F91" s="10">
        <f t="shared" si="8"/>
        <v>-1.5109398931888487</v>
      </c>
      <c r="G91" s="4">
        <f t="shared" si="9"/>
        <v>-86.570276538704093</v>
      </c>
      <c r="H91" s="4">
        <f t="shared" si="10"/>
        <v>-222.58612159891229</v>
      </c>
      <c r="I91" s="4">
        <f t="shared" si="11"/>
        <v>181.32533564217709</v>
      </c>
    </row>
    <row r="92" spans="1:9" x14ac:dyDescent="0.3">
      <c r="A92" s="7">
        <f t="shared" si="12"/>
        <v>7.599999999999989</v>
      </c>
      <c r="B92" s="14">
        <f>0.5*$C$10*D91^2*$C$4*$F$5</f>
        <v>0.24571828026478415</v>
      </c>
      <c r="C92" s="4">
        <f>(-$C$11*SIN(F91))-(B91/$F$3)</f>
        <v>0.54581772939275197</v>
      </c>
      <c r="D92" s="4">
        <f t="shared" si="6"/>
        <v>72.720222577897303</v>
      </c>
      <c r="E92" s="9">
        <f t="shared" si="7"/>
        <v>-2.6487499673522156E-2</v>
      </c>
      <c r="F92" s="10">
        <f t="shared" si="8"/>
        <v>-1.5135886431562009</v>
      </c>
      <c r="G92" s="4">
        <f t="shared" si="9"/>
        <v>-86.722038377933586</v>
      </c>
      <c r="H92" s="4">
        <f t="shared" si="10"/>
        <v>-229.84512067175336</v>
      </c>
      <c r="I92" s="4">
        <f t="shared" si="11"/>
        <v>181.760353088128</v>
      </c>
    </row>
    <row r="93" spans="1:9" x14ac:dyDescent="0.3">
      <c r="A93" s="7">
        <f t="shared" si="12"/>
        <v>7.6999999999999886</v>
      </c>
      <c r="B93" s="14">
        <f>0.5*$C$10*D92^2*$C$4*$F$5</f>
        <v>0.2460875545531937</v>
      </c>
      <c r="C93" s="4">
        <f>(-$C$11*SIN(F92))-(B92/$F$3)</f>
        <v>0.49880909352050296</v>
      </c>
      <c r="D93" s="4">
        <f t="shared" si="6"/>
        <v>72.770103487249358</v>
      </c>
      <c r="E93" s="9">
        <f t="shared" si="7"/>
        <v>-2.5299336491810268E-2</v>
      </c>
      <c r="F93" s="10">
        <f t="shared" si="8"/>
        <v>-1.516118576805382</v>
      </c>
      <c r="G93" s="4">
        <f t="shared" si="9"/>
        <v>-86.866992559513861</v>
      </c>
      <c r="H93" s="4">
        <f t="shared" si="10"/>
        <v>-237.11022646243853</v>
      </c>
      <c r="I93" s="4">
        <f t="shared" si="11"/>
        <v>182.17642695849565</v>
      </c>
    </row>
    <row r="94" spans="1:9" x14ac:dyDescent="0.3">
      <c r="A94" s="7">
        <f t="shared" si="12"/>
        <v>7.7999999999999883</v>
      </c>
      <c r="B94" s="14">
        <f>0.5*$C$10*D93^2*$C$4*$F$5</f>
        <v>0.24642526751609761</v>
      </c>
      <c r="C94" s="4">
        <f>(-$C$11*SIN(F93))-(B93/$F$3)</f>
        <v>0.4558014970937343</v>
      </c>
      <c r="D94" s="4">
        <f t="shared" si="6"/>
        <v>72.815683636958738</v>
      </c>
      <c r="E94" s="9">
        <f t="shared" si="7"/>
        <v>-2.4166510374365787E-2</v>
      </c>
      <c r="F94" s="10">
        <f t="shared" si="8"/>
        <v>-1.5185352278428186</v>
      </c>
      <c r="G94" s="4">
        <f t="shared" si="9"/>
        <v>-87.005456140726821</v>
      </c>
      <c r="H94" s="4">
        <f t="shared" si="10"/>
        <v>-244.38091284412917</v>
      </c>
      <c r="I94" s="4">
        <f t="shared" si="11"/>
        <v>182.57436837915307</v>
      </c>
    </row>
    <row r="95" spans="1:9" x14ac:dyDescent="0.3">
      <c r="A95" s="7">
        <f t="shared" si="12"/>
        <v>7.8999999999999879</v>
      </c>
      <c r="B95" s="14">
        <f>0.5*$C$10*D94^2*$C$4*$F$5</f>
        <v>0.2467340651598052</v>
      </c>
      <c r="C95" s="4">
        <f>(-$C$11*SIN(F94))-(B94/$F$3)</f>
        <v>0.41646286961493928</v>
      </c>
      <c r="D95" s="4">
        <f t="shared" si="6"/>
        <v>72.857329923920233</v>
      </c>
      <c r="E95" s="9">
        <f t="shared" si="7"/>
        <v>-2.3086187738587283E-2</v>
      </c>
      <c r="F95" s="10">
        <f t="shared" si="8"/>
        <v>-1.5208438466166774</v>
      </c>
      <c r="G95" s="4">
        <f t="shared" si="9"/>
        <v>-87.137729943659906</v>
      </c>
      <c r="H95" s="4">
        <f t="shared" si="10"/>
        <v>-251.65669862202844</v>
      </c>
      <c r="I95" s="4">
        <f t="shared" si="11"/>
        <v>182.95495549210912</v>
      </c>
    </row>
    <row r="96" spans="1:9" x14ac:dyDescent="0.3">
      <c r="A96" s="7">
        <f t="shared" si="12"/>
        <v>7.9999999999999876</v>
      </c>
      <c r="B96" s="14">
        <f>0.5*$C$10*D95^2*$C$4*$F$5</f>
        <v>0.24701638060819914</v>
      </c>
      <c r="C96" s="4">
        <f>(-$C$11*SIN(F95))-(B95/$F$3)</f>
        <v>0.38048723086363267</v>
      </c>
      <c r="D96" s="4">
        <f t="shared" si="6"/>
        <v>72.895378647006595</v>
      </c>
      <c r="E96" s="9">
        <f t="shared" si="7"/>
        <v>-2.2055711267611848E-2</v>
      </c>
      <c r="F96" s="10">
        <f t="shared" si="8"/>
        <v>-1.5230494177434386</v>
      </c>
      <c r="G96" s="4">
        <f t="shared" si="9"/>
        <v>-87.264099565132071</v>
      </c>
      <c r="H96" s="4">
        <f t="shared" si="10"/>
        <v>-258.93714376699842</v>
      </c>
      <c r="I96" s="4">
        <f t="shared" si="11"/>
        <v>183.31893457390933</v>
      </c>
    </row>
    <row r="97" spans="1:9" x14ac:dyDescent="0.3">
      <c r="A97" s="7">
        <f t="shared" si="12"/>
        <v>8.0999999999999872</v>
      </c>
      <c r="B97" s="14">
        <f>0.5*$C$10*D96^2*$C$4*$F$5</f>
        <v>0.24727444968737844</v>
      </c>
      <c r="C97" s="4">
        <f>(-$C$11*SIN(F96))-(B96/$F$3)</f>
        <v>0.34759289631474388</v>
      </c>
      <c r="D97" s="4">
        <f t="shared" si="6"/>
        <v>72.930137936638076</v>
      </c>
      <c r="E97" s="9">
        <f t="shared" si="7"/>
        <v>-2.1072585473520495E-2</v>
      </c>
      <c r="F97" s="10">
        <f t="shared" si="8"/>
        <v>-1.5251566762907907</v>
      </c>
      <c r="G97" s="4">
        <f t="shared" si="9"/>
        <v>-87.384836303903214</v>
      </c>
      <c r="H97" s="4">
        <f t="shared" si="10"/>
        <v>-266.2218459526166</v>
      </c>
      <c r="I97" s="4">
        <f t="shared" si="11"/>
        <v>183.66702114564185</v>
      </c>
    </row>
    <row r="98" spans="1:9" x14ac:dyDescent="0.3">
      <c r="A98" s="7">
        <f t="shared" si="12"/>
        <v>8.1999999999999869</v>
      </c>
      <c r="B98" s="14">
        <f>0.5*$C$10*D97^2*$C$4*$F$5</f>
        <v>0.24751032564018313</v>
      </c>
      <c r="C98" s="4">
        <f>(-$C$11*SIN(F97))-(B97/$F$3)</f>
        <v>0.31752076013956909</v>
      </c>
      <c r="D98" s="4">
        <f t="shared" si="6"/>
        <v>72.961890012652034</v>
      </c>
      <c r="E98" s="9">
        <f t="shared" si="7"/>
        <v>-2.0134463766045357E-2</v>
      </c>
      <c r="F98" s="10">
        <f t="shared" si="8"/>
        <v>-1.5271701226673953</v>
      </c>
      <c r="G98" s="4">
        <f t="shared" si="9"/>
        <v>-87.500198013792698</v>
      </c>
      <c r="H98" s="4">
        <f t="shared" si="10"/>
        <v>-273.51043737333288</v>
      </c>
      <c r="I98" s="4">
        <f t="shared" si="11"/>
        <v>183.99990107000531</v>
      </c>
    </row>
    <row r="99" spans="1:9" x14ac:dyDescent="0.3">
      <c r="A99" s="7">
        <f t="shared" si="12"/>
        <v>8.2999999999999865</v>
      </c>
      <c r="B99" s="14">
        <f>0.5*$C$10*D98^2*$C$4*$F$5</f>
        <v>0.2477258929680804</v>
      </c>
      <c r="C99" s="4">
        <f>(-$C$11*SIN(F98))-(B98/$F$3)</f>
        <v>0.29003266166063923</v>
      </c>
      <c r="D99" s="4">
        <f t="shared" si="6"/>
        <v>72.990893278818092</v>
      </c>
      <c r="E99" s="9">
        <f t="shared" si="7"/>
        <v>-1.9239136846041914E-2</v>
      </c>
      <c r="F99" s="10">
        <f t="shared" si="8"/>
        <v>-1.5290940363519994</v>
      </c>
      <c r="G99" s="4">
        <f t="shared" si="9"/>
        <v>-87.610429890297908</v>
      </c>
      <c r="H99" s="4">
        <f t="shared" si="10"/>
        <v>-280.80258182266408</v>
      </c>
      <c r="I99" s="4">
        <f t="shared" si="11"/>
        <v>184.31823163166433</v>
      </c>
    </row>
    <row r="100" spans="1:9" x14ac:dyDescent="0.3">
      <c r="A100" s="7">
        <f t="shared" si="12"/>
        <v>8.3999999999999861</v>
      </c>
      <c r="B100" s="14">
        <f>0.5*$C$10*D99^2*$C$4*$F$5</f>
        <v>0.2479228804102836</v>
      </c>
      <c r="C100" s="4">
        <f>(-$C$11*SIN(F99))-(B99/$F$3)</f>
        <v>0.26490983866272089</v>
      </c>
      <c r="D100" s="4">
        <f t="shared" si="6"/>
        <v>73.017384262684359</v>
      </c>
      <c r="E100" s="9">
        <f t="shared" si="7"/>
        <v>-1.8384522266230517E-2</v>
      </c>
      <c r="F100" s="10">
        <f t="shared" si="8"/>
        <v>-1.5309324885786224</v>
      </c>
      <c r="G100" s="4">
        <f t="shared" si="9"/>
        <v>-87.715765197400074</v>
      </c>
      <c r="H100" s="4">
        <f t="shared" si="10"/>
        <v>-288.09797201163582</v>
      </c>
      <c r="I100" s="4">
        <f t="shared" si="11"/>
        <v>184.62264259779363</v>
      </c>
    </row>
    <row r="101" spans="1:9" x14ac:dyDescent="0.3">
      <c r="A101" s="7">
        <f t="shared" si="12"/>
        <v>8.4999999999999858</v>
      </c>
      <c r="B101" s="14">
        <f>0.5*$C$10*D100^2*$C$4*$F$5</f>
        <v>0.24810287307948911</v>
      </c>
      <c r="C101" s="4">
        <f>(-$C$11*SIN(F100))-(B100/$F$3)</f>
        <v>0.24195146899682385</v>
      </c>
      <c r="D101" s="4">
        <f t="shared" si="6"/>
        <v>73.041579409584045</v>
      </c>
      <c r="E101" s="9">
        <f t="shared" si="7"/>
        <v>-1.7568655021843925E-2</v>
      </c>
      <c r="F101" s="10">
        <f t="shared" si="8"/>
        <v>-1.5326893540808069</v>
      </c>
      <c r="G101" s="4">
        <f t="shared" si="9"/>
        <v>-87.816425940458757</v>
      </c>
      <c r="H101" s="4">
        <f t="shared" si="10"/>
        <v>-295.39632710893375</v>
      </c>
      <c r="I101" s="4">
        <f t="shared" si="11"/>
        <v>184.91373725629978</v>
      </c>
    </row>
    <row r="102" spans="1:9" x14ac:dyDescent="0.3">
      <c r="A102" s="7">
        <f t="shared" si="12"/>
        <v>8.5999999999999854</v>
      </c>
      <c r="B102" s="14">
        <f>0.5*$C$10*D101^2*$C$4*$F$5</f>
        <v>0.24826732378074212</v>
      </c>
      <c r="C102" s="4">
        <f>(-$C$11*SIN(F101))-(B101/$F$3)</f>
        <v>0.22097330036902818</v>
      </c>
      <c r="D102" s="4">
        <f t="shared" si="6"/>
        <v>73.063676739620945</v>
      </c>
      <c r="E102" s="9">
        <f t="shared" si="7"/>
        <v>-1.6789679051274594E-2</v>
      </c>
      <c r="F102" s="10">
        <f t="shared" si="8"/>
        <v>-1.5343683219859343</v>
      </c>
      <c r="G102" s="4">
        <f t="shared" si="9"/>
        <v>-87.912623490408762</v>
      </c>
      <c r="H102" s="4">
        <f t="shared" si="10"/>
        <v>-302.69739048544511</v>
      </c>
      <c r="I102" s="4">
        <f t="shared" si="11"/>
        <v>185.19209342972297</v>
      </c>
    </row>
    <row r="103" spans="1:9" x14ac:dyDescent="0.3">
      <c r="A103" s="7">
        <f t="shared" si="12"/>
        <v>8.6999999999999851</v>
      </c>
      <c r="B103" s="14">
        <f>0.5*$C$10*D102^2*$C$4*$F$5</f>
        <v>0.24841756354511196</v>
      </c>
      <c r="C103" s="4">
        <f>(-$C$11*SIN(F102))-(B102/$F$3)</f>
        <v>0.20180636701077503</v>
      </c>
      <c r="D103" s="4">
        <f t="shared" si="6"/>
        <v>73.083857376322015</v>
      </c>
      <c r="E103" s="9">
        <f t="shared" si="7"/>
        <v>-1.6045839541957738E-2</v>
      </c>
      <c r="F103" s="10">
        <f t="shared" si="8"/>
        <v>-1.5359729059401301</v>
      </c>
      <c r="G103" s="4">
        <f t="shared" si="9"/>
        <v>-88.004559163872997</v>
      </c>
      <c r="H103" s="4">
        <f t="shared" si="10"/>
        <v>-310.00092764704902</v>
      </c>
      <c r="I103" s="4">
        <f t="shared" si="11"/>
        <v>185.45826446326456</v>
      </c>
    </row>
    <row r="104" spans="1:9" x14ac:dyDescent="0.3">
      <c r="A104" s="7">
        <f t="shared" si="12"/>
        <v>8.7999999999999847</v>
      </c>
      <c r="B104" s="14">
        <f>0.5*$C$10*D103^2*$C$4*$F$5</f>
        <v>0.24855481141342456</v>
      </c>
      <c r="C104" s="4">
        <f>(-$C$11*SIN(F103))-(B103/$F$3)</f>
        <v>0.18429579102023297</v>
      </c>
      <c r="D104" s="4">
        <f t="shared" si="6"/>
        <v>73.102286955424034</v>
      </c>
      <c r="E104" s="9">
        <f t="shared" si="7"/>
        <v>-1.5335475949876949E-2</v>
      </c>
      <c r="F104" s="10">
        <f t="shared" si="8"/>
        <v>-1.5375064535351179</v>
      </c>
      <c r="G104" s="4">
        <f t="shared" si="9"/>
        <v>-88.092424763280249</v>
      </c>
      <c r="H104" s="4">
        <f t="shared" si="10"/>
        <v>-317.30672434064297</v>
      </c>
      <c r="I104" s="4">
        <f t="shared" si="11"/>
        <v>185.71278018577135</v>
      </c>
    </row>
    <row r="105" spans="1:9" x14ac:dyDescent="0.3">
      <c r="A105" s="7">
        <f t="shared" si="12"/>
        <v>8.8999999999999844</v>
      </c>
      <c r="B105" s="14">
        <f>0.5*$C$10*D104^2*$C$4*$F$5</f>
        <v>0.24868018350757795</v>
      </c>
      <c r="C105" s="4">
        <f>(-$C$11*SIN(F104))-(B104/$F$3)</f>
        <v>0.16829966549456543</v>
      </c>
      <c r="D105" s="4">
        <f t="shared" si="6"/>
        <v>73.119116921973486</v>
      </c>
      <c r="E105" s="9">
        <f t="shared" si="7"/>
        <v>-1.4657015652505406E-2</v>
      </c>
      <c r="F105" s="10">
        <f t="shared" si="8"/>
        <v>-1.5389721551003686</v>
      </c>
      <c r="G105" s="4">
        <f t="shared" si="9"/>
        <v>-88.176403080617007</v>
      </c>
      <c r="H105" s="4">
        <f t="shared" si="10"/>
        <v>-324.61458481946892</v>
      </c>
      <c r="I105" s="4">
        <f t="shared" si="11"/>
        <v>185.95614784283734</v>
      </c>
    </row>
    <row r="106" spans="1:9" x14ac:dyDescent="0.3">
      <c r="A106" s="7">
        <f t="shared" si="12"/>
        <v>8.999999999999984</v>
      </c>
      <c r="B106" s="14">
        <f>0.5*$C$10*D105^2*$C$4*$F$5</f>
        <v>0.24879470142820692</v>
      </c>
      <c r="C106" s="4">
        <f>(-$C$11*SIN(F105))-(B105/$F$3)</f>
        <v>0.15368801609551497</v>
      </c>
      <c r="D106" s="4">
        <f t="shared" si="6"/>
        <v>73.13448572358304</v>
      </c>
      <c r="E106" s="9">
        <f t="shared" si="7"/>
        <v>-1.4008968164929123E-2</v>
      </c>
      <c r="F106" s="10">
        <f t="shared" si="8"/>
        <v>-1.5403730519168615</v>
      </c>
      <c r="G106" s="4">
        <f t="shared" si="9"/>
        <v>-88.256668368040195</v>
      </c>
      <c r="H106" s="4">
        <f t="shared" si="10"/>
        <v>-331.92433025482279</v>
      </c>
      <c r="I106" s="4">
        <f t="shared" si="11"/>
        <v>186.18885300146766</v>
      </c>
    </row>
    <row r="107" spans="1:9" x14ac:dyDescent="0.3">
      <c r="A107" s="7">
        <f t="shared" si="12"/>
        <v>9.0999999999999837</v>
      </c>
      <c r="B107" s="14">
        <f>0.5*$C$10*D106^2*$C$4*$F$5</f>
        <v>0.24889930001788493</v>
      </c>
      <c r="C107" s="4">
        <f>(-$C$11*SIN(F106))-(B106/$F$3)</f>
        <v>0.14034183736999495</v>
      </c>
      <c r="D107" s="4">
        <f t="shared" si="6"/>
        <v>73.148519907320036</v>
      </c>
      <c r="E107" s="9">
        <f t="shared" si="7"/>
        <v>-1.3389919857544215E-2</v>
      </c>
      <c r="F107" s="10">
        <f t="shared" si="8"/>
        <v>-1.541712043902616</v>
      </c>
      <c r="G107" s="4">
        <f t="shared" si="9"/>
        <v>-88.333386778224749</v>
      </c>
      <c r="H107" s="4">
        <f t="shared" si="10"/>
        <v>-339.23579728219477</v>
      </c>
      <c r="I107" s="4">
        <f t="shared" si="11"/>
        <v>186.41136042599115</v>
      </c>
    </row>
    <row r="108" spans="1:9" x14ac:dyDescent="0.3">
      <c r="A108" s="7">
        <f t="shared" si="12"/>
        <v>9.1999999999999833</v>
      </c>
      <c r="B108" s="14">
        <f>0.5*$C$10*D107^2*$C$4*$F$5</f>
        <v>0.24899483452883311</v>
      </c>
      <c r="C108" s="4">
        <f>(-$C$11*SIN(F107))-(B107/$F$3)</f>
        <v>0.12815219995160021</v>
      </c>
      <c r="D108" s="4">
        <f t="shared" si="6"/>
        <v>73.161335127315198</v>
      </c>
      <c r="E108" s="9">
        <f t="shared" si="7"/>
        <v>-1.2798529121246684E-2</v>
      </c>
      <c r="F108" s="10">
        <f t="shared" si="8"/>
        <v>-1.5429918968147407</v>
      </c>
      <c r="G108" s="4">
        <f t="shared" si="9"/>
        <v>-88.406716777009592</v>
      </c>
      <c r="H108" s="4">
        <f t="shared" si="10"/>
        <v>-346.54883667079486</v>
      </c>
      <c r="I108" s="4">
        <f t="shared" si="11"/>
        <v>186.62411492511345</v>
      </c>
    </row>
    <row r="109" spans="1:9" x14ac:dyDescent="0.3">
      <c r="A109" s="7">
        <f t="shared" si="12"/>
        <v>9.2999999999999829</v>
      </c>
      <c r="B109" s="14">
        <f>0.5*$C$10*D108^2*$C$4*$F$5</f>
        <v>0.24908208723339512</v>
      </c>
      <c r="C109" s="4">
        <f>(-$C$11*SIN(F108))-(B108/$F$3)</f>
        <v>0.11701942467244919</v>
      </c>
      <c r="D109" s="4">
        <f t="shared" si="6"/>
        <v>73.173037069782438</v>
      </c>
      <c r="E109" s="9">
        <f t="shared" si="7"/>
        <v>-1.2233521932591647E-2</v>
      </c>
      <c r="F109" s="10">
        <f t="shared" si="8"/>
        <v>-1.5442152490079999</v>
      </c>
      <c r="G109" s="4">
        <f t="shared" si="9"/>
        <v>-88.476809530634071</v>
      </c>
      <c r="H109" s="4">
        <f t="shared" si="10"/>
        <v>-353.8633121062669</v>
      </c>
      <c r="I109" s="4">
        <f t="shared" si="11"/>
        <v>186.82754217017646</v>
      </c>
    </row>
    <row r="110" spans="1:9" x14ac:dyDescent="0.3">
      <c r="A110" s="7">
        <f t="shared" si="12"/>
        <v>9.3999999999999826</v>
      </c>
      <c r="B110" s="14">
        <f>0.5*$C$10*D109^2*$C$4*$F$5</f>
        <v>0.24916177351445548</v>
      </c>
      <c r="C110" s="4">
        <f>(-$C$11*SIN(F109))-(B109/$F$3)</f>
        <v>0.10685231959661223</v>
      </c>
      <c r="D110" s="4">
        <f t="shared" si="6"/>
        <v>73.183722301742094</v>
      </c>
      <c r="E110" s="9">
        <f t="shared" si="7"/>
        <v>-1.1693687777116052E-2</v>
      </c>
      <c r="F110" s="10">
        <f t="shared" si="8"/>
        <v>-1.5453846177857116</v>
      </c>
      <c r="G110" s="4">
        <f t="shared" si="9"/>
        <v>-88.543809269616787</v>
      </c>
      <c r="H110" s="4">
        <f t="shared" si="10"/>
        <v>-361.17909907719007</v>
      </c>
      <c r="I110" s="4">
        <f t="shared" si="11"/>
        <v>187.02204948483492</v>
      </c>
    </row>
    <row r="111" spans="1:9" x14ac:dyDescent="0.3">
      <c r="A111" s="7">
        <f t="shared" si="12"/>
        <v>9.4999999999999822</v>
      </c>
      <c r="B111" s="14">
        <f>0.5*$C$10*D110^2*$C$4*$F$5</f>
        <v>0.24923454747162777</v>
      </c>
      <c r="C111" s="4">
        <f>(-$C$11*SIN(F110))-(B110/$F$3)</f>
        <v>9.7567476028608269E-2</v>
      </c>
      <c r="D111" s="4">
        <f t="shared" si="6"/>
        <v>73.193479049344958</v>
      </c>
      <c r="E111" s="9">
        <f t="shared" si="7"/>
        <v>-1.1177875894008664E-2</v>
      </c>
      <c r="F111" s="10">
        <f t="shared" si="8"/>
        <v>-1.5465024053751124</v>
      </c>
      <c r="G111" s="4">
        <f t="shared" si="9"/>
        <v>-88.607853631117976</v>
      </c>
      <c r="H111" s="4">
        <f t="shared" si="10"/>
        <v>-368.49608385670768</v>
      </c>
      <c r="I111" s="4">
        <f t="shared" si="11"/>
        <v>187.20802660648275</v>
      </c>
    </row>
    <row r="112" spans="1:9" x14ac:dyDescent="0.3">
      <c r="A112" s="7">
        <f t="shared" si="12"/>
        <v>9.5999999999999819</v>
      </c>
      <c r="B112" s="14">
        <f>0.5*$C$10*D111^2*$C$4*$F$5</f>
        <v>0.24930100707749919</v>
      </c>
      <c r="C112" s="4">
        <f>(-$C$11*SIN(F111))-(B111/$F$3)</f>
        <v>8.9088619638474142E-2</v>
      </c>
      <c r="D112" s="4">
        <f t="shared" si="6"/>
        <v>73.202387911308804</v>
      </c>
      <c r="E112" s="9">
        <f t="shared" si="7"/>
        <v>-1.0684991809666247E-2</v>
      </c>
      <c r="F112" s="10">
        <f t="shared" si="8"/>
        <v>-1.547570904556079</v>
      </c>
      <c r="G112" s="4">
        <f t="shared" si="9"/>
        <v>-88.669073981440746</v>
      </c>
      <c r="H112" s="4">
        <f t="shared" si="10"/>
        <v>-375.81416257131218</v>
      </c>
      <c r="I112" s="4">
        <f t="shared" si="11"/>
        <v>187.38584641986128</v>
      </c>
    </row>
    <row r="113" spans="1:9" x14ac:dyDescent="0.3">
      <c r="A113" s="7">
        <f t="shared" si="12"/>
        <v>9.6999999999999815</v>
      </c>
      <c r="B113" s="14">
        <f>0.5*$C$10*D112^2*$C$4*$F$5</f>
        <v>0.24936169891655177</v>
      </c>
      <c r="C113" s="4">
        <f>(-$C$11*SIN(F112))-(B112/$F$3)</f>
        <v>8.1346012966903913E-2</v>
      </c>
      <c r="D113" s="4">
        <f t="shared" si="6"/>
        <v>73.210522512605493</v>
      </c>
      <c r="E113" s="9">
        <f t="shared" si="7"/>
        <v>-1.0213994131479633E-2</v>
      </c>
      <c r="F113" s="10">
        <f t="shared" si="8"/>
        <v>-1.5485923039692271</v>
      </c>
      <c r="G113" s="4">
        <f t="shared" si="9"/>
        <v>-88.727595720161972</v>
      </c>
      <c r="H113" s="4">
        <f t="shared" si="10"/>
        <v>-383.13324034945651</v>
      </c>
      <c r="I113" s="4">
        <f t="shared" si="11"/>
        <v>187.55586566336379</v>
      </c>
    </row>
    <row r="114" spans="1:9" x14ac:dyDescent="0.3">
      <c r="A114" s="7">
        <f t="shared" si="12"/>
        <v>9.7999999999999812</v>
      </c>
      <c r="B114" s="14">
        <f>0.5*$C$10*D113^2*$C$4*$F$5</f>
        <v>0.24941712253764486</v>
      </c>
      <c r="C114" s="4">
        <f>(-$C$11*SIN(F113))-(B113/$F$3)</f>
        <v>7.4275905720909918E-2</v>
      </c>
      <c r="D114" s="4">
        <f t="shared" si="6"/>
        <v>73.217950103177586</v>
      </c>
      <c r="E114" s="9">
        <f t="shared" si="7"/>
        <v>-9.7638915765214645E-3</v>
      </c>
      <c r="F114" s="10">
        <f t="shared" si="8"/>
        <v>-1.5495686931268793</v>
      </c>
      <c r="G114" s="4">
        <f t="shared" si="9"/>
        <v>-88.783538567239063</v>
      </c>
      <c r="H114" s="4">
        <f t="shared" si="10"/>
        <v>-390.45323054325553</v>
      </c>
      <c r="I114" s="4">
        <f t="shared" si="11"/>
        <v>187.71842560861583</v>
      </c>
    </row>
    <row r="115" spans="1:9" x14ac:dyDescent="0.3">
      <c r="A115" s="7">
        <f t="shared" si="12"/>
        <v>9.8999999999999808</v>
      </c>
      <c r="B115" s="14">
        <f>0.5*$C$10*D114^2*$C$4*$F$5</f>
        <v>0.24946773444917533</v>
      </c>
      <c r="C115" s="4">
        <f>(-$C$11*SIN(F114))-(B114/$F$3)</f>
        <v>6.7820029433349305E-2</v>
      </c>
      <c r="D115" s="4">
        <f t="shared" si="6"/>
        <v>73.224732106120925</v>
      </c>
      <c r="E115" s="9">
        <f t="shared" si="7"/>
        <v>-9.333740212716898E-3</v>
      </c>
      <c r="F115" s="10">
        <f t="shared" si="8"/>
        <v>-1.5505020671481509</v>
      </c>
      <c r="G115" s="4">
        <f t="shared" si="9"/>
        <v>-88.837016834309651</v>
      </c>
      <c r="H115" s="4">
        <f t="shared" si="10"/>
        <v>-397.77405401709063</v>
      </c>
      <c r="I115" s="4">
        <f t="shared" si="11"/>
        <v>187.87385271396326</v>
      </c>
    </row>
    <row r="116" spans="1:9" x14ac:dyDescent="0.3">
      <c r="A116" s="7">
        <f t="shared" si="12"/>
        <v>9.9999999999999805</v>
      </c>
      <c r="B116" s="14">
        <f>0.5*$C$10*D115^2*$C$4*$F$5</f>
        <v>0.24951395178426358</v>
      </c>
      <c r="C116" s="4">
        <f>(-$C$11*SIN(F115))-(B115/$F$3)</f>
        <v>6.1925133233650342E-2</v>
      </c>
      <c r="D116" s="4">
        <f t="shared" si="6"/>
        <v>73.230924619444295</v>
      </c>
      <c r="E116" s="9">
        <f t="shared" si="7"/>
        <v>-8.9226408926276965E-3</v>
      </c>
      <c r="F116" s="10">
        <f t="shared" si="8"/>
        <v>-1.5513943312374137</v>
      </c>
      <c r="G116" s="4">
        <f t="shared" si="9"/>
        <v>-88.888139681288024</v>
      </c>
      <c r="H116" s="4">
        <f t="shared" si="10"/>
        <v>-405.0956384974391</v>
      </c>
      <c r="I116" s="4">
        <f t="shared" si="11"/>
        <v>188.02245925253968</v>
      </c>
    </row>
    <row r="117" spans="1:9" x14ac:dyDescent="0.3">
      <c r="A117" s="7">
        <f t="shared" si="12"/>
        <v>10.09999999999998</v>
      </c>
      <c r="B117" s="14">
        <f>0.5*$C$10*D116^2*$C$4*$F$5</f>
        <v>0.24955615566157671</v>
      </c>
      <c r="C117" s="4">
        <f>(-$C$11*SIN(F116))-(B116/$F$3)</f>
        <v>5.6542557656563019E-2</v>
      </c>
      <c r="D117" s="4">
        <f t="shared" si="6"/>
        <v>73.236578875209958</v>
      </c>
      <c r="E117" s="9">
        <f t="shared" si="7"/>
        <v>-8.5297368622130679E-3</v>
      </c>
      <c r="F117" s="10">
        <f t="shared" si="8"/>
        <v>-1.5522473049236349</v>
      </c>
      <c r="G117" s="4">
        <f t="shared" si="9"/>
        <v>-88.937011359260978</v>
      </c>
      <c r="H117" s="4">
        <f t="shared" si="10"/>
        <v>-412.41791797871861</v>
      </c>
      <c r="I117" s="4">
        <f t="shared" si="11"/>
        <v>188.16454391561544</v>
      </c>
    </row>
    <row r="118" spans="1:9" x14ac:dyDescent="0.3">
      <c r="A118" s="7">
        <f t="shared" si="12"/>
        <v>10.19999999999998</v>
      </c>
      <c r="B118" s="14">
        <f>0.5*$C$10*D117^2*$C$4*$F$5</f>
        <v>0.24959469426569833</v>
      </c>
      <c r="C118" s="4">
        <f>(-$C$11*SIN(F117))-(B117/$F$3)</f>
        <v>5.1627843596364187E-2</v>
      </c>
      <c r="D118" s="4">
        <f t="shared" si="6"/>
        <v>73.241741659569598</v>
      </c>
      <c r="E118" s="9">
        <f t="shared" si="7"/>
        <v>-8.1542115288897252E-3</v>
      </c>
      <c r="F118" s="10">
        <f t="shared" si="8"/>
        <v>-1.553062726076524</v>
      </c>
      <c r="G118" s="4">
        <f t="shared" si="9"/>
        <v>-88.983731440595335</v>
      </c>
      <c r="H118" s="4">
        <f t="shared" si="10"/>
        <v>-419.74083218037009</v>
      </c>
      <c r="I118" s="4">
        <f t="shared" si="11"/>
        <v>188.30039239195088</v>
      </c>
    </row>
    <row r="119" spans="1:9" x14ac:dyDescent="0.3">
      <c r="A119" s="7">
        <f t="shared" si="12"/>
        <v>10.299999999999979</v>
      </c>
      <c r="B119" s="14">
        <f>0.5*$C$10*D118^2*$C$4*$F$5</f>
        <v>0.24962988566932209</v>
      </c>
      <c r="C119" s="4">
        <f>(-$C$11*SIN(F118))-(B118/$F$3)</f>
        <v>4.7140373694411153E-2</v>
      </c>
      <c r="D119" s="4">
        <f t="shared" si="6"/>
        <v>73.246455696939037</v>
      </c>
      <c r="E119" s="9">
        <f t="shared" si="7"/>
        <v>-7.7952863749301635E-3</v>
      </c>
      <c r="F119" s="10">
        <f t="shared" si="8"/>
        <v>-1.5538422547140169</v>
      </c>
      <c r="G119" s="4">
        <f t="shared" si="9"/>
        <v>-89.028395037090363</v>
      </c>
      <c r="H119" s="4">
        <f t="shared" si="10"/>
        <v>-427.06432605080033</v>
      </c>
      <c r="I119" s="4">
        <f t="shared" si="11"/>
        <v>188.43027792389111</v>
      </c>
    </row>
    <row r="120" spans="1:9" x14ac:dyDescent="0.3">
      <c r="A120" s="7">
        <f t="shared" si="12"/>
        <v>10.399999999999979</v>
      </c>
      <c r="B120" s="14">
        <f>0.5*$C$10*D119^2*$C$4*$F$5</f>
        <v>0.24966202041797203</v>
      </c>
      <c r="C120" s="4">
        <f>(-$C$11*SIN(F119))-(B119/$F$3)</f>
        <v>4.3043043623541166E-2</v>
      </c>
      <c r="D120" s="4">
        <f t="shared" si="6"/>
        <v>73.250760001301387</v>
      </c>
      <c r="E120" s="9">
        <f t="shared" si="7"/>
        <v>-7.4522190037506928E-3</v>
      </c>
      <c r="F120" s="10">
        <f t="shared" si="8"/>
        <v>-1.5545874766143919</v>
      </c>
      <c r="G120" s="4">
        <f t="shared" si="9"/>
        <v>-89.071093006936124</v>
      </c>
      <c r="H120" s="4">
        <f t="shared" si="10"/>
        <v>-434.38834931417324</v>
      </c>
      <c r="I120" s="4">
        <f t="shared" si="11"/>
        <v>188.5544618409466</v>
      </c>
    </row>
    <row r="121" spans="1:9" x14ac:dyDescent="0.3">
      <c r="A121" s="7">
        <f t="shared" si="12"/>
        <v>10.499999999999979</v>
      </c>
      <c r="B121" s="14">
        <f>0.5*$C$10*D120^2*$C$4*$F$5</f>
        <v>0.24969136389645874</v>
      </c>
      <c r="C121" s="4">
        <f>(-$C$11*SIN(F120))-(B120/$F$3)</f>
        <v>3.9301960904246869E-2</v>
      </c>
      <c r="D121" s="4">
        <f t="shared" si="6"/>
        <v>73.25469019739181</v>
      </c>
      <c r="E121" s="9">
        <f t="shared" si="7"/>
        <v>-7.1243013079656222E-3</v>
      </c>
      <c r="F121" s="10">
        <f t="shared" si="8"/>
        <v>-1.5552999067451885</v>
      </c>
      <c r="G121" s="4">
        <f t="shared" si="9"/>
        <v>-89.111912151175815</v>
      </c>
      <c r="H121" s="4">
        <f t="shared" si="10"/>
        <v>-441.71285605637513</v>
      </c>
      <c r="I121" s="4">
        <f t="shared" si="11"/>
        <v>188.67319407160647</v>
      </c>
    </row>
    <row r="122" spans="1:9" x14ac:dyDescent="0.3">
      <c r="A122" s="7">
        <f t="shared" si="12"/>
        <v>10.599999999999978</v>
      </c>
      <c r="B122" s="14">
        <f>0.5*$C$10*D121^2*$C$4*$F$5</f>
        <v>0.2497181584948624</v>
      </c>
      <c r="C122" s="4">
        <f>(-$C$11*SIN(F121))-(B121/$F$3)</f>
        <v>3.5886169051906336E-2</v>
      </c>
      <c r="D122" s="4">
        <f t="shared" si="6"/>
        <v>73.258278814297</v>
      </c>
      <c r="E122" s="9">
        <f t="shared" si="7"/>
        <v>-6.8108577492538899E-3</v>
      </c>
      <c r="F122" s="10">
        <f t="shared" si="8"/>
        <v>-1.5559809925201138</v>
      </c>
      <c r="G122" s="4">
        <f t="shared" si="9"/>
        <v>-89.150935400312093</v>
      </c>
      <c r="H122" s="4">
        <f t="shared" si="10"/>
        <v>-449.03780434679038</v>
      </c>
      <c r="I122" s="4">
        <f t="shared" si="11"/>
        <v>188.78671363412866</v>
      </c>
    </row>
    <row r="123" spans="1:9" x14ac:dyDescent="0.3">
      <c r="A123" s="7">
        <f t="shared" si="12"/>
        <v>10.699999999999978</v>
      </c>
      <c r="B123" s="14">
        <f>0.5*$C$10*D122^2*$C$4*$F$5</f>
        <v>0.24974262559049581</v>
      </c>
      <c r="C123" s="4">
        <f>(-$C$11*SIN(F122))-(B122/$F$3)</f>
        <v>3.2767395011887857E-2</v>
      </c>
      <c r="D123" s="4">
        <f t="shared" si="6"/>
        <v>73.261555553798189</v>
      </c>
      <c r="E123" s="9">
        <f t="shared" si="7"/>
        <v>-6.5112437411129764E-3</v>
      </c>
      <c r="F123" s="10">
        <f t="shared" si="8"/>
        <v>-1.556632116894225</v>
      </c>
      <c r="G123" s="4">
        <f t="shared" si="9"/>
        <v>-89.188241991647729</v>
      </c>
      <c r="H123" s="4">
        <f t="shared" si="10"/>
        <v>-456.36315589280792</v>
      </c>
      <c r="I123" s="4">
        <f t="shared" si="11"/>
        <v>188.8952491070458</v>
      </c>
    </row>
    <row r="124" spans="1:9" x14ac:dyDescent="0.3">
      <c r="A124" s="7">
        <f t="shared" si="12"/>
        <v>10.799999999999978</v>
      </c>
      <c r="B124" s="14">
        <f>0.5*$C$10*D123^2*$C$4*$F$5</f>
        <v>0.24976496736104459</v>
      </c>
      <c r="C124" s="4">
        <f>(-$C$11*SIN(F123))-(B123/$F$3)</f>
        <v>2.9919817988321995E-2</v>
      </c>
      <c r="D124" s="4">
        <f t="shared" si="6"/>
        <v>73.264547535597018</v>
      </c>
      <c r="E124" s="9">
        <f t="shared" si="7"/>
        <v>-6.2248441264814765E-3</v>
      </c>
      <c r="F124" s="10">
        <f t="shared" si="8"/>
        <v>-1.5572546013068731</v>
      </c>
      <c r="G124" s="4">
        <f t="shared" si="9"/>
        <v>-89.223907637903352</v>
      </c>
      <c r="H124" s="4">
        <f t="shared" si="10"/>
        <v>-463.68887572424063</v>
      </c>
      <c r="I124" s="4">
        <f t="shared" si="11"/>
        <v>188.99901908011603</v>
      </c>
    </row>
    <row r="125" spans="1:9" x14ac:dyDescent="0.3">
      <c r="A125" s="7">
        <f t="shared" si="12"/>
        <v>10.899999999999977</v>
      </c>
      <c r="B125" s="14">
        <f>0.5*$C$10*D124^2*$C$4*$F$5</f>
        <v>0.24978536844290219</v>
      </c>
      <c r="C125" s="4">
        <f>(-$C$11*SIN(F124))-(B124/$F$3)</f>
        <v>2.7319857914214651E-2</v>
      </c>
      <c r="D125" s="4">
        <f t="shared" si="6"/>
        <v>73.267279521388446</v>
      </c>
      <c r="E125" s="9">
        <f t="shared" si="7"/>
        <v>-5.9510717430147492E-3</v>
      </c>
      <c r="F125" s="10">
        <f t="shared" si="8"/>
        <v>-1.5578497084811747</v>
      </c>
      <c r="G125" s="4">
        <f t="shared" si="9"/>
        <v>-89.258004687615056</v>
      </c>
      <c r="H125" s="4">
        <f t="shared" si="10"/>
        <v>-471.01493190508012</v>
      </c>
      <c r="I125" s="4">
        <f t="shared" si="11"/>
        <v>189.09823258643661</v>
      </c>
    </row>
    <row r="126" spans="1:9" x14ac:dyDescent="0.3">
      <c r="A126" s="7">
        <f t="shared" si="12"/>
        <v>10.999999999999977</v>
      </c>
      <c r="B126" s="14">
        <f>0.5*$C$10*D125^2*$C$4*$F$5</f>
        <v>0.2498039974476188</v>
      </c>
      <c r="C126" s="4">
        <f>(-$C$11*SIN(F125))-(B125/$F$3)</f>
        <v>2.4945981943041318E-2</v>
      </c>
      <c r="D126" s="4">
        <f t="shared" si="6"/>
        <v>73.269774119582749</v>
      </c>
      <c r="E126" s="9">
        <f t="shared" si="7"/>
        <v>-5.6893660695048398E-3</v>
      </c>
      <c r="F126" s="10">
        <f t="shared" si="8"/>
        <v>-1.5584186450881252</v>
      </c>
      <c r="G126" s="4">
        <f t="shared" si="9"/>
        <v>-89.290602277776458</v>
      </c>
      <c r="H126" s="4">
        <f t="shared" si="10"/>
        <v>-478.34129527022793</v>
      </c>
      <c r="I126" s="4">
        <f t="shared" si="11"/>
        <v>189.19308951642446</v>
      </c>
    </row>
    <row r="127" spans="1:9" x14ac:dyDescent="0.3">
      <c r="A127" s="7">
        <f t="shared" si="12"/>
        <v>11.099999999999977</v>
      </c>
      <c r="B127" s="14">
        <f>0.5*$C$10*D126^2*$C$4*$F$5</f>
        <v>0.24982100834835627</v>
      </c>
      <c r="C127" s="4">
        <f>(-$C$11*SIN(F126))-(B126/$F$3)</f>
        <v>2.277852746726694E-2</v>
      </c>
      <c r="D127" s="4">
        <f t="shared" si="6"/>
        <v>73.272051972329479</v>
      </c>
      <c r="E127" s="9">
        <f t="shared" si="7"/>
        <v>-5.4391919475629642E-3</v>
      </c>
      <c r="F127" s="10">
        <f t="shared" si="8"/>
        <v>-1.5589625642828815</v>
      </c>
      <c r="G127" s="4">
        <f t="shared" si="9"/>
        <v>-89.321766479156693</v>
      </c>
      <c r="H127" s="4">
        <f t="shared" si="10"/>
        <v>-485.66793918504737</v>
      </c>
      <c r="I127" s="4">
        <f t="shared" si="11"/>
        <v>189.28378101435251</v>
      </c>
    </row>
    <row r="128" spans="1:9" x14ac:dyDescent="0.3">
      <c r="A128" s="7">
        <f t="shared" si="12"/>
        <v>11.199999999999976</v>
      </c>
      <c r="B128" s="14">
        <f>0.5*$C$10*D127^2*$C$4*$F$5</f>
        <v>0.24983654174729072</v>
      </c>
      <c r="C128" s="4">
        <f>(-$C$11*SIN(F127))-(B127/$F$3)</f>
        <v>2.0799540285935336E-2</v>
      </c>
      <c r="D128" s="4">
        <f t="shared" si="6"/>
        <v>73.274131926358066</v>
      </c>
      <c r="E128" s="9">
        <f t="shared" si="7"/>
        <v>-5.2000383732381745E-3</v>
      </c>
      <c r="F128" s="10">
        <f t="shared" si="8"/>
        <v>-1.5594825681202054</v>
      </c>
      <c r="G128" s="4">
        <f t="shared" si="9"/>
        <v>-89.351560434694733</v>
      </c>
      <c r="H128" s="4">
        <f t="shared" si="10"/>
        <v>-492.99483932576356</v>
      </c>
      <c r="I128" s="4">
        <f t="shared" si="11"/>
        <v>189.37048985811393</v>
      </c>
    </row>
    <row r="129" spans="1:9" x14ac:dyDescent="0.3">
      <c r="A129" s="7">
        <f t="shared" si="12"/>
        <v>11.299999999999976</v>
      </c>
      <c r="B129" s="14">
        <f>0.5*$C$10*D128^2*$C$4*$F$5</f>
        <v>0.24985072603401587</v>
      </c>
      <c r="C129" s="4">
        <f>(-$C$11*SIN(F128))-(B128/$F$3)</f>
        <v>1.8992626651993305E-2</v>
      </c>
      <c r="D129" s="4">
        <f t="shared" si="6"/>
        <v>73.276031189023271</v>
      </c>
      <c r="E129" s="9">
        <f t="shared" si="7"/>
        <v>-4.9714173537386865E-3</v>
      </c>
      <c r="F129" s="10">
        <f t="shared" si="8"/>
        <v>-1.5599797098555792</v>
      </c>
      <c r="G129" s="4">
        <f t="shared" si="9"/>
        <v>-89.380044491343341</v>
      </c>
      <c r="H129" s="4">
        <f t="shared" si="10"/>
        <v>-500.32197347890894</v>
      </c>
      <c r="I129" s="4">
        <f t="shared" si="11"/>
        <v>189.4533908228691</v>
      </c>
    </row>
    <row r="130" spans="1:9" x14ac:dyDescent="0.3">
      <c r="A130" s="7">
        <f t="shared" si="12"/>
        <v>11.399999999999975</v>
      </c>
      <c r="B130" s="14">
        <f>0.5*$C$10*D129^2*$C$4*$F$5</f>
        <v>0.24986367844418528</v>
      </c>
      <c r="C130" s="4">
        <f>(-$C$11*SIN(F129))-(B129/$F$3)</f>
        <v>1.7342818032112461E-2</v>
      </c>
      <c r="D130" s="4">
        <f t="shared" si="6"/>
        <v>73.277765470826481</v>
      </c>
      <c r="E130" s="9">
        <f t="shared" si="7"/>
        <v>-4.7528628248606486E-3</v>
      </c>
      <c r="F130" s="10">
        <f t="shared" si="8"/>
        <v>-1.5604549961380654</v>
      </c>
      <c r="G130" s="4">
        <f t="shared" si="9"/>
        <v>-89.407276325710384</v>
      </c>
      <c r="H130" s="4">
        <f t="shared" si="10"/>
        <v>-507.64932135816684</v>
      </c>
      <c r="I130" s="4">
        <f t="shared" si="11"/>
        <v>189.53265102921122</v>
      </c>
    </row>
    <row r="131" spans="1:9" x14ac:dyDescent="0.3">
      <c r="A131" s="7">
        <f t="shared" si="12"/>
        <v>11.499999999999975</v>
      </c>
      <c r="B131" s="14">
        <f>0.5*$C$10*D130^2*$C$4*$F$5</f>
        <v>0.24987550602686973</v>
      </c>
      <c r="C131" s="4">
        <f>(-$C$11*SIN(F130))-(B130/$F$3)</f>
        <v>1.5836447505257922E-2</v>
      </c>
      <c r="D131" s="4">
        <f t="shared" si="6"/>
        <v>73.279349115577006</v>
      </c>
      <c r="E131" s="9">
        <f t="shared" si="7"/>
        <v>-4.5439296251174113E-3</v>
      </c>
      <c r="F131" s="10">
        <f t="shared" si="8"/>
        <v>-1.5609093891005772</v>
      </c>
      <c r="G131" s="4">
        <f t="shared" si="9"/>
        <v>-89.433311063822217</v>
      </c>
      <c r="H131" s="4">
        <f t="shared" si="10"/>
        <v>-514.9768644371062</v>
      </c>
      <c r="I131" s="4">
        <f t="shared" si="11"/>
        <v>189.60843027646834</v>
      </c>
    </row>
    <row r="132" spans="1:9" x14ac:dyDescent="0.3">
      <c r="A132" s="7">
        <f t="shared" si="12"/>
        <v>11.599999999999975</v>
      </c>
      <c r="B132" s="14">
        <f>0.5*$C$10*D131^2*$C$4*$F$5</f>
        <v>0.24988630652840949</v>
      </c>
      <c r="C132" s="4">
        <f>(-$C$11*SIN(F131))-(B131/$F$3)</f>
        <v>1.4461036814005013E-2</v>
      </c>
      <c r="D132" s="4">
        <f t="shared" si="6"/>
        <v>73.280795219258408</v>
      </c>
      <c r="E132" s="9">
        <f t="shared" si="7"/>
        <v>-4.3441925229117792E-3</v>
      </c>
      <c r="F132" s="10">
        <f t="shared" si="8"/>
        <v>-1.5613438083528683</v>
      </c>
      <c r="G132" s="4">
        <f t="shared" si="9"/>
        <v>-89.45820139531331</v>
      </c>
      <c r="H132" s="4">
        <f t="shared" si="10"/>
        <v>-522.30458579643152</v>
      </c>
      <c r="I132" s="4">
        <f t="shared" si="11"/>
        <v>189.68088136173969</v>
      </c>
    </row>
    <row r="133" spans="1:9" x14ac:dyDescent="0.3">
      <c r="A133" s="7">
        <f t="shared" si="12"/>
        <v>11.699999999999974</v>
      </c>
      <c r="B133" s="14">
        <f>0.5*$C$10*D132^2*$C$4*$F$5</f>
        <v>0.24989616919989169</v>
      </c>
      <c r="C133" s="4">
        <f>(-$C$11*SIN(F132))-(B132/$F$3)</f>
        <v>1.3205193163102535E-2</v>
      </c>
      <c r="D133" s="4">
        <f t="shared" si="6"/>
        <v>73.282115738574717</v>
      </c>
      <c r="E133" s="9">
        <f t="shared" si="7"/>
        <v>-4.1532452934017108E-3</v>
      </c>
      <c r="F133" s="10">
        <f t="shared" si="8"/>
        <v>-1.5617591328822085</v>
      </c>
      <c r="G133" s="4">
        <f t="shared" si="9"/>
        <v>-89.481997682326693</v>
      </c>
      <c r="H133" s="4">
        <f t="shared" si="10"/>
        <v>-529.63246998449029</v>
      </c>
      <c r="I133" s="4">
        <f t="shared" si="11"/>
        <v>189.75015038524549</v>
      </c>
    </row>
    <row r="134" spans="1:9" x14ac:dyDescent="0.3">
      <c r="A134" s="7">
        <f t="shared" si="12"/>
        <v>11.799999999999974</v>
      </c>
      <c r="B134" s="14">
        <f>0.5*$C$10*D133^2*$C$4*$F$5</f>
        <v>0.24990517553479141</v>
      </c>
      <c r="C134" s="4">
        <f>(-$C$11*SIN(F133))-(B133/$F$3)</f>
        <v>1.2058514934587095E-2</v>
      </c>
      <c r="D134" s="4">
        <f t="shared" si="6"/>
        <v>73.283321590068169</v>
      </c>
      <c r="E134" s="9">
        <f t="shared" si="7"/>
        <v>-3.9706998419888218E-3</v>
      </c>
      <c r="F134" s="10">
        <f t="shared" si="8"/>
        <v>-1.5621562028664073</v>
      </c>
      <c r="G134" s="4">
        <f t="shared" si="9"/>
        <v>-89.504748063392327</v>
      </c>
      <c r="H134" s="4">
        <f t="shared" si="10"/>
        <v>-536.96050288988829</v>
      </c>
      <c r="I134" s="4">
        <f t="shared" si="11"/>
        <v>189.81637704254962</v>
      </c>
    </row>
    <row r="135" spans="1:9" x14ac:dyDescent="0.3">
      <c r="A135" s="7">
        <f t="shared" si="12"/>
        <v>11.899999999999974</v>
      </c>
      <c r="B135" s="14">
        <f>0.5*$C$10*D134^2*$C$4*$F$5</f>
        <v>0.24991339994276426</v>
      </c>
      <c r="C135" s="4">
        <f>(-$C$11*SIN(F134))-(B134/$F$3)</f>
        <v>1.1011505557647183E-2</v>
      </c>
      <c r="D135" s="4">
        <f t="shared" si="6"/>
        <v>73.284422740623938</v>
      </c>
      <c r="E135" s="9">
        <f t="shared" si="7"/>
        <v>-3.7961853716069753E-3</v>
      </c>
      <c r="F135" s="10">
        <f t="shared" si="8"/>
        <v>-1.5625358214035681</v>
      </c>
      <c r="G135" s="4">
        <f t="shared" si="9"/>
        <v>-89.526498552534449</v>
      </c>
      <c r="H135" s="4">
        <f t="shared" si="10"/>
        <v>-544.28867162516326</v>
      </c>
      <c r="I135" s="4">
        <f t="shared" si="11"/>
        <v>189.87969490419533</v>
      </c>
    </row>
    <row r="136" spans="1:9" x14ac:dyDescent="0.3">
      <c r="A136" s="7">
        <f t="shared" si="12"/>
        <v>11.999999999999973</v>
      </c>
      <c r="B136" s="14">
        <f>0.5*$C$10*D135^2*$C$4*$F$5</f>
        <v>0.24992091036507541</v>
      </c>
      <c r="C136" s="4">
        <f>(-$C$11*SIN(F135))-(B135/$F$3)</f>
        <v>1.0055494834887213E-2</v>
      </c>
      <c r="D136" s="4">
        <f t="shared" si="6"/>
        <v>73.285428290107433</v>
      </c>
      <c r="E136" s="9">
        <f t="shared" si="7"/>
        <v>-3.6293475912110083E-3</v>
      </c>
      <c r="F136" s="10">
        <f t="shared" si="8"/>
        <v>-1.5628987561626893</v>
      </c>
      <c r="G136" s="4">
        <f t="shared" si="9"/>
        <v>-89.547293133843937</v>
      </c>
      <c r="H136" s="4">
        <f t="shared" si="10"/>
        <v>-551.61696442055722</v>
      </c>
      <c r="I136" s="4">
        <f t="shared" si="11"/>
        <v>189.94023168327539</v>
      </c>
    </row>
    <row r="137" spans="1:9" x14ac:dyDescent="0.3">
      <c r="A137" s="7">
        <f t="shared" si="12"/>
        <v>12.099999999999973</v>
      </c>
      <c r="B137" s="14">
        <f>0.5*$C$10*D136^2*$C$4*$F$5</f>
        <v>0.24992776883668658</v>
      </c>
      <c r="C137" s="4">
        <f>(-$C$11*SIN(F136))-(B136/$F$3)</f>
        <v>9.1825670852117014E-3</v>
      </c>
      <c r="D137" s="4">
        <f t="shared" si="6"/>
        <v>73.286346546815949</v>
      </c>
      <c r="E137" s="9">
        <f t="shared" si="7"/>
        <v>-3.4698479630664711E-3</v>
      </c>
      <c r="F137" s="10">
        <f t="shared" si="8"/>
        <v>-1.5632457409589959</v>
      </c>
      <c r="G137" s="4">
        <f t="shared" si="9"/>
        <v>-89.567173851737749</v>
      </c>
      <c r="H137" s="4">
        <f t="shared" si="10"/>
        <v>-558.94537052701196</v>
      </c>
      <c r="I137" s="4">
        <f t="shared" si="11"/>
        <v>189.99810949143853</v>
      </c>
    </row>
    <row r="138" spans="1:9" x14ac:dyDescent="0.3">
      <c r="A138" s="7">
        <f t="shared" si="12"/>
        <v>12.199999999999973</v>
      </c>
      <c r="B138" s="14">
        <f>0.5*$C$10*D137^2*$C$4*$F$5</f>
        <v>0.24993403199959693</v>
      </c>
      <c r="C138" s="4">
        <f>(-$C$11*SIN(F137))-(B137/$F$3)</f>
        <v>8.3854955174800239E-3</v>
      </c>
      <c r="D138" s="4">
        <f t="shared" si="6"/>
        <v>73.287185096367693</v>
      </c>
      <c r="E138" s="9">
        <f t="shared" si="7"/>
        <v>-3.31736298662189E-3</v>
      </c>
      <c r="F138" s="10">
        <f t="shared" si="8"/>
        <v>-1.5635774772576581</v>
      </c>
      <c r="G138" s="4">
        <f t="shared" si="9"/>
        <v>-89.586180897115639</v>
      </c>
      <c r="H138" s="4">
        <f t="shared" si="10"/>
        <v>-566.27388012758615</v>
      </c>
      <c r="I138" s="4">
        <f t="shared" si="11"/>
        <v>190.05344508381643</v>
      </c>
    </row>
    <row r="139" spans="1:9" x14ac:dyDescent="0.3">
      <c r="A139" s="7">
        <f t="shared" si="12"/>
        <v>12.299999999999972</v>
      </c>
      <c r="B139" s="14">
        <f>0.5*$C$10*D138^2*$C$4*$F$5</f>
        <v>0.24993975157164283</v>
      </c>
      <c r="C139" s="4">
        <f>(-$C$11*SIN(F138))-(B138/$F$3)</f>
        <v>7.657682298265911E-3</v>
      </c>
      <c r="D139" s="4">
        <f t="shared" si="6"/>
        <v>73.287950864597519</v>
      </c>
      <c r="E139" s="9">
        <f t="shared" si="7"/>
        <v>-3.1715835169079682E-3</v>
      </c>
      <c r="F139" s="10">
        <f t="shared" si="8"/>
        <v>-1.5638946356093488</v>
      </c>
      <c r="G139" s="4">
        <f t="shared" si="9"/>
        <v>-89.604352689611289</v>
      </c>
      <c r="H139" s="4">
        <f t="shared" si="10"/>
        <v>-573.60248425656494</v>
      </c>
      <c r="I139" s="4">
        <f t="shared" si="11"/>
        <v>190.10635009333626</v>
      </c>
    </row>
    <row r="140" spans="1:9" x14ac:dyDescent="0.3">
      <c r="A140" s="7">
        <f t="shared" si="12"/>
        <v>12.399999999999972</v>
      </c>
      <c r="B140" s="14">
        <f>0.5*$C$10*D139^2*$C$4*$F$5</f>
        <v>0.24994497477460276</v>
      </c>
      <c r="C140" s="4">
        <f>(-$C$11*SIN(F139))-(B139/$F$3)</f>
        <v>6.9931038228929765E-3</v>
      </c>
      <c r="D140" s="4">
        <f t="shared" si="6"/>
        <v>73.288650174979807</v>
      </c>
      <c r="E140" s="9">
        <f t="shared" si="7"/>
        <v>-3.032214115555985E-3</v>
      </c>
      <c r="F140" s="10">
        <f t="shared" si="8"/>
        <v>-1.5641978570209045</v>
      </c>
      <c r="G140" s="4">
        <f t="shared" si="9"/>
        <v>-89.621725956125175</v>
      </c>
      <c r="H140" s="4">
        <f t="shared" si="10"/>
        <v>-580.93117472559175</v>
      </c>
      <c r="I140" s="4">
        <f t="shared" si="11"/>
        <v>190.15693125486709</v>
      </c>
    </row>
    <row r="141" spans="1:9" x14ac:dyDescent="0.3">
      <c r="A141" s="7">
        <f t="shared" si="12"/>
        <v>12.499999999999972</v>
      </c>
      <c r="B141" s="14">
        <f>0.5*$C$10*D140^2*$C$4*$F$5</f>
        <v>0.24994974472512566</v>
      </c>
      <c r="C141" s="4">
        <f>(-$C$11*SIN(F140))-(B140/$F$3)</f>
        <v>6.3862607405056337E-3</v>
      </c>
      <c r="D141" s="4">
        <f t="shared" si="6"/>
        <v>73.289288801053857</v>
      </c>
      <c r="E141" s="9">
        <f t="shared" si="7"/>
        <v>-2.8989724326613808E-3</v>
      </c>
      <c r="F141" s="10">
        <f t="shared" si="8"/>
        <v>-1.5644877542641706</v>
      </c>
      <c r="G141" s="4">
        <f t="shared" si="9"/>
        <v>-89.638335805815743</v>
      </c>
      <c r="H141" s="4">
        <f t="shared" si="10"/>
        <v>-588.25994405621486</v>
      </c>
      <c r="I141" s="4">
        <f t="shared" si="11"/>
        <v>190.2052906196302</v>
      </c>
    </row>
    <row r="142" spans="1:9" x14ac:dyDescent="0.3">
      <c r="A142" s="7">
        <f t="shared" si="12"/>
        <v>12.599999999999971</v>
      </c>
      <c r="B142" s="14">
        <f>0.5*$C$10*D141^2*$C$4*$F$5</f>
        <v>0.24995410079170008</v>
      </c>
      <c r="C142" s="4">
        <f>(-$C$11*SIN(F141))-(B141/$F$3)</f>
        <v>5.8321323221193211E-3</v>
      </c>
      <c r="D142" s="4">
        <f t="shared" si="6"/>
        <v>73.289872014286075</v>
      </c>
      <c r="E142" s="9">
        <f t="shared" si="7"/>
        <v>-2.771588617839708E-3</v>
      </c>
      <c r="F142" s="10">
        <f t="shared" si="8"/>
        <v>-1.5647649131259547</v>
      </c>
      <c r="G142" s="4">
        <f t="shared" si="9"/>
        <v>-89.654215801716276</v>
      </c>
      <c r="H142" s="4">
        <f t="shared" si="10"/>
        <v>-595.58878541829063</v>
      </c>
      <c r="I142" s="4">
        <f t="shared" si="11"/>
        <v>190.25152576028739</v>
      </c>
    </row>
    <row r="143" spans="1:9" x14ac:dyDescent="0.3">
      <c r="A143" s="7">
        <f t="shared" si="12"/>
        <v>12.699999999999971</v>
      </c>
      <c r="B143" s="14">
        <f>0.5*$C$10*D142^2*$C$4*$F$5</f>
        <v>0.24995807892060365</v>
      </c>
      <c r="C143" s="4">
        <f>(-$C$11*SIN(F142))-(B142/$F$3)</f>
        <v>5.326134795907933E-3</v>
      </c>
      <c r="D143" s="4">
        <f t="shared" si="6"/>
        <v>73.290404627765668</v>
      </c>
      <c r="E143" s="9">
        <f t="shared" si="7"/>
        <v>-2.6498047589323752E-3</v>
      </c>
      <c r="F143" s="10">
        <f t="shared" si="8"/>
        <v>-1.5650298936018479</v>
      </c>
      <c r="G143" s="4">
        <f t="shared" si="9"/>
        <v>-89.669398029135664</v>
      </c>
      <c r="H143" s="4">
        <f t="shared" si="10"/>
        <v>-602.91769257373448</v>
      </c>
      <c r="I143" s="4">
        <f t="shared" si="11"/>
        <v>190.29572996710394</v>
      </c>
    </row>
    <row r="144" spans="1:9" x14ac:dyDescent="0.3">
      <c r="A144" s="7">
        <f t="shared" si="12"/>
        <v>12.799999999999971</v>
      </c>
      <c r="B144" s="14">
        <f>0.5*$C$10*D143^2*$C$4*$F$5</f>
        <v>0.24996171193352215</v>
      </c>
      <c r="C144" s="4">
        <f>(-$C$11*SIN(F143))-(B143/$F$3)</f>
        <v>4.8640833062094657E-3</v>
      </c>
      <c r="D144" s="4">
        <f t="shared" si="6"/>
        <v>73.290891036096284</v>
      </c>
      <c r="E144" s="9">
        <f t="shared" si="7"/>
        <v>-2.5333743469222072E-3</v>
      </c>
      <c r="F144" s="10">
        <f t="shared" si="8"/>
        <v>-1.5652832310365401</v>
      </c>
      <c r="G144" s="4">
        <f t="shared" si="9"/>
        <v>-89.683913160993512</v>
      </c>
      <c r="H144" s="4">
        <f t="shared" si="10"/>
        <v>-610.24665982515603</v>
      </c>
      <c r="I144" s="4">
        <f t="shared" si="11"/>
        <v>190.33799243556805</v>
      </c>
    </row>
    <row r="145" spans="1:9" x14ac:dyDescent="0.3">
      <c r="A145" s="7">
        <f t="shared" si="12"/>
        <v>12.89999999999997</v>
      </c>
      <c r="B145" s="14">
        <f>0.5*$C$10*D144^2*$C$4*$F$5</f>
        <v>0.24996502979929447</v>
      </c>
      <c r="C145" s="4">
        <f>(-$C$11*SIN(F144))-(B144/$F$3)</f>
        <v>4.4421571818489269E-3</v>
      </c>
      <c r="D145" s="4">
        <f t="shared" si="6"/>
        <v>73.291335251814473</v>
      </c>
      <c r="E145" s="9">
        <f t="shared" si="7"/>
        <v>-2.4220617657082885E-3</v>
      </c>
      <c r="F145" s="10">
        <f t="shared" si="8"/>
        <v>-1.5655254372131109</v>
      </c>
      <c r="G145" s="4">
        <f t="shared" si="9"/>
        <v>-89.697790520231706</v>
      </c>
      <c r="H145" s="4">
        <f t="shared" si="10"/>
        <v>-617.57568196895352</v>
      </c>
      <c r="I145" s="4">
        <f t="shared" si="11"/>
        <v>190.37839844583254</v>
      </c>
    </row>
    <row r="146" spans="1:9" x14ac:dyDescent="0.3">
      <c r="A146" s="7">
        <f t="shared" si="12"/>
        <v>12.99999999999997</v>
      </c>
      <c r="B146" s="14">
        <f>0.5*$C$10*D145^2*$C$4*$F$5</f>
        <v>0.2499680598820283</v>
      </c>
      <c r="C146" s="4">
        <f>(-$C$11*SIN(F145))-(B145/$F$3)</f>
        <v>4.0568682270105683E-3</v>
      </c>
      <c r="D146" s="4">
        <f t="shared" ref="D146:D157" si="13">D145+(C146*$C$8)</f>
        <v>73.291740938637176</v>
      </c>
      <c r="E146" s="9">
        <f t="shared" ref="E146:E157" si="14">((D146*COS(F145)/(6378456+H145))-(32.2*COS(F145)/D146))</f>
        <v>-2.3156418054770278E-3</v>
      </c>
      <c r="F146" s="10">
        <f t="shared" ref="F146:F157" si="15">F145+(E146*$C$8)</f>
        <v>-1.5657570013936586</v>
      </c>
      <c r="G146" s="4">
        <f t="shared" ref="G146:G157" si="16">F146*180/3.1416</f>
        <v>-89.711058139438052</v>
      </c>
      <c r="H146" s="4">
        <f t="shared" ref="H146:H157" si="17">H145+(D146*SIN(F145)*$C$8)</f>
        <v>-624.90475425248053</v>
      </c>
      <c r="I146" s="4">
        <f t="shared" ref="I146:I157" si="18">I145+(D146*COS(F145)*$C$8)</f>
        <v>190.4170295343298</v>
      </c>
    </row>
    <row r="147" spans="1:9" x14ac:dyDescent="0.3">
      <c r="A147" s="7">
        <f t="shared" si="12"/>
        <v>13.099999999999969</v>
      </c>
      <c r="B147" s="14">
        <f>0.5*$C$10*D146^2*$C$4*$F$5</f>
        <v>0.24997082716763727</v>
      </c>
      <c r="C147" s="4">
        <f>(-$C$11*SIN(F146))-(B146/$F$3)</f>
        <v>3.7050317719433679E-3</v>
      </c>
      <c r="D147" s="4">
        <f t="shared" si="13"/>
        <v>73.29211144181437</v>
      </c>
      <c r="E147" s="9">
        <f t="shared" si="14"/>
        <v>-2.2138991984811084E-3</v>
      </c>
      <c r="F147" s="10">
        <f t="shared" si="15"/>
        <v>-1.5659783913135068</v>
      </c>
      <c r="G147" s="4">
        <f t="shared" si="16"/>
        <v>-89.723742817809793</v>
      </c>
      <c r="H147" s="4">
        <f t="shared" si="17"/>
        <v>-632.23387233493145</v>
      </c>
      <c r="I147" s="4">
        <f t="shared" si="18"/>
        <v>190.45396365789679</v>
      </c>
    </row>
    <row r="148" spans="1:9" x14ac:dyDescent="0.3">
      <c r="A148" s="7">
        <f t="shared" si="12"/>
        <v>13.199999999999969</v>
      </c>
      <c r="B148" s="14">
        <f>0.5*$C$10*D147^2*$C$4*$F$5</f>
        <v>0.2499733544706752</v>
      </c>
      <c r="C148" s="4">
        <f>(-$C$11*SIN(F147))-(B147/$F$3)</f>
        <v>3.3837402441605491E-3</v>
      </c>
      <c r="D148" s="4">
        <f t="shared" si="13"/>
        <v>73.292449815838779</v>
      </c>
      <c r="E148" s="9">
        <f t="shared" si="14"/>
        <v>-2.1166281761117109E-3</v>
      </c>
      <c r="F148" s="10">
        <f t="shared" si="15"/>
        <v>-1.566190054131118</v>
      </c>
      <c r="G148" s="4">
        <f t="shared" si="16"/>
        <v>-89.73587017557972</v>
      </c>
      <c r="H148" s="4">
        <f t="shared" si="17"/>
        <v>-639.56303225162185</v>
      </c>
      <c r="I148" s="4">
        <f t="shared" si="18"/>
        <v>190.48927535073287</v>
      </c>
    </row>
    <row r="149" spans="1:9" x14ac:dyDescent="0.3">
      <c r="A149" s="7">
        <f t="shared" si="12"/>
        <v>13.299999999999969</v>
      </c>
      <c r="B149" s="14">
        <f>0.5*$C$10*D148^2*$C$4*$F$5</f>
        <v>0.24997566262317722</v>
      </c>
      <c r="C149" s="4">
        <f>(-$C$11*SIN(F148))-(B148/$F$3)</f>
        <v>3.0903390406038511E-3</v>
      </c>
      <c r="D149" s="4">
        <f t="shared" si="13"/>
        <v>73.292758849742839</v>
      </c>
      <c r="E149" s="9">
        <f t="shared" si="14"/>
        <v>-2.0236320462135439E-3</v>
      </c>
      <c r="F149" s="10">
        <f t="shared" si="15"/>
        <v>-1.5663924173357393</v>
      </c>
      <c r="G149" s="4">
        <f t="shared" si="16"/>
        <v>-89.747464706020196</v>
      </c>
      <c r="H149" s="4">
        <f t="shared" si="17"/>
        <v>-646.89223038136981</v>
      </c>
      <c r="I149" s="4">
        <f t="shared" si="18"/>
        <v>190.52303587449978</v>
      </c>
    </row>
    <row r="150" spans="1:9" x14ac:dyDescent="0.3">
      <c r="A150" s="7">
        <f t="shared" ref="A150:A157" si="19">A149+$C$8</f>
        <v>13.399999999999968</v>
      </c>
      <c r="B150" s="14">
        <f>0.5*$C$10*D149^2*$C$4*$F$5</f>
        <v>0.24997777064707319</v>
      </c>
      <c r="C150" s="4">
        <f>(-$C$11*SIN(F149))-(B149/$F$3)</f>
        <v>2.8224045011953081E-3</v>
      </c>
      <c r="D150" s="4">
        <f t="shared" si="13"/>
        <v>73.293041090192958</v>
      </c>
      <c r="E150" s="9">
        <f t="shared" si="14"/>
        <v>-1.9347227896533206E-3</v>
      </c>
      <c r="F150" s="10">
        <f t="shared" si="15"/>
        <v>-1.5665858896147047</v>
      </c>
      <c r="G150" s="4">
        <f t="shared" si="16"/>
        <v>-89.758549825135873</v>
      </c>
      <c r="H150" s="4">
        <f t="shared" si="17"/>
        <v>-654.22146341670827</v>
      </c>
      <c r="I150" s="4">
        <f t="shared" si="18"/>
        <v>190.55531336186044</v>
      </c>
    </row>
    <row r="151" spans="1:9" x14ac:dyDescent="0.3">
      <c r="A151" s="7">
        <f t="shared" si="19"/>
        <v>13.499999999999968</v>
      </c>
      <c r="B151" s="14">
        <f>0.5*$C$10*D150^2*$C$4*$F$5</f>
        <v>0.24997969591160027</v>
      </c>
      <c r="C151" s="4">
        <f>(-$C$11*SIN(F150))-(B150/$F$3)</f>
        <v>2.5777238005204595E-3</v>
      </c>
      <c r="D151" s="4">
        <f t="shared" si="13"/>
        <v>73.29329886257301</v>
      </c>
      <c r="E151" s="9">
        <f t="shared" si="14"/>
        <v>-1.8497206752090579E-3</v>
      </c>
      <c r="F151" s="10">
        <f t="shared" si="15"/>
        <v>-1.5667708616822256</v>
      </c>
      <c r="G151" s="4">
        <f t="shared" si="16"/>
        <v>-89.76914791914966</v>
      </c>
      <c r="H151" s="4">
        <f t="shared" si="17"/>
        <v>-661.55072833668305</v>
      </c>
      <c r="I151" s="4">
        <f t="shared" si="18"/>
        <v>190.58617295374057</v>
      </c>
    </row>
    <row r="152" spans="1:9" x14ac:dyDescent="0.3">
      <c r="A152" s="7">
        <f t="shared" si="19"/>
        <v>13.599999999999968</v>
      </c>
      <c r="B152" s="14">
        <f>0.5*$C$10*D151^2*$C$4*$F$5</f>
        <v>0.2499814542770204</v>
      </c>
      <c r="C152" s="4">
        <f>(-$C$11*SIN(F151))-(B151/$F$3)</f>
        <v>2.3542765912694108E-3</v>
      </c>
      <c r="D152" s="4">
        <f t="shared" si="13"/>
        <v>73.293534290232131</v>
      </c>
      <c r="E152" s="9">
        <f t="shared" si="14"/>
        <v>-1.7684538918993744E-3</v>
      </c>
      <c r="F152" s="10">
        <f t="shared" si="15"/>
        <v>-1.5669477070714155</v>
      </c>
      <c r="G152" s="4">
        <f t="shared" si="16"/>
        <v>-89.779280389882473</v>
      </c>
      <c r="H152" s="4">
        <f t="shared" si="17"/>
        <v>-668.88002238201136</v>
      </c>
      <c r="I152" s="4">
        <f t="shared" si="18"/>
        <v>190.61567693058518</v>
      </c>
    </row>
    <row r="153" spans="1:9" x14ac:dyDescent="0.3">
      <c r="A153" s="7">
        <f t="shared" si="19"/>
        <v>13.699999999999967</v>
      </c>
      <c r="B153" s="14">
        <f>0.5*$C$10*D152^2*$C$4*$F$5</f>
        <v>0.24998306022583261</v>
      </c>
      <c r="C153" s="4">
        <f>(-$C$11*SIN(F152))-(B152/$F$3)</f>
        <v>2.1502182463279951E-3</v>
      </c>
      <c r="D153" s="4">
        <f t="shared" si="13"/>
        <v>73.293749312056761</v>
      </c>
      <c r="E153" s="9">
        <f t="shared" si="14"/>
        <v>-1.6907581979194756E-3</v>
      </c>
      <c r="F153" s="10">
        <f t="shared" si="15"/>
        <v>-1.5671167828912074</v>
      </c>
      <c r="G153" s="4">
        <f t="shared" si="16"/>
        <v>-89.788967698121112</v>
      </c>
      <c r="H153" s="4">
        <f t="shared" si="17"/>
        <v>-676.20934303239585</v>
      </c>
      <c r="I153" s="4">
        <f t="shared" si="18"/>
        <v>190.64388483787076</v>
      </c>
    </row>
    <row r="154" spans="1:9" x14ac:dyDescent="0.3">
      <c r="A154" s="7">
        <f t="shared" si="19"/>
        <v>13.799999999999967</v>
      </c>
      <c r="B154" s="14">
        <f>0.5*$C$10*D153^2*$C$4*$F$5</f>
        <v>0.24998452698256915</v>
      </c>
      <c r="C154" s="4">
        <f>(-$C$11*SIN(F153))-(B153/$F$3)</f>
        <v>1.9638645609347805E-3</v>
      </c>
      <c r="D154" s="4">
        <f t="shared" si="13"/>
        <v>73.293945698512857</v>
      </c>
      <c r="E154" s="9">
        <f t="shared" si="14"/>
        <v>-1.6164765853973351E-3</v>
      </c>
      <c r="F154" s="10">
        <f t="shared" si="15"/>
        <v>-1.5672784305497471</v>
      </c>
      <c r="G154" s="4">
        <f t="shared" si="16"/>
        <v>-89.798229405065726</v>
      </c>
      <c r="H154" s="4">
        <f t="shared" si="17"/>
        <v>-683.53868798580777</v>
      </c>
      <c r="I154" s="4">
        <f t="shared" si="18"/>
        <v>190.67085360612268</v>
      </c>
    </row>
    <row r="155" spans="1:9" x14ac:dyDescent="0.3">
      <c r="A155" s="7">
        <f t="shared" si="19"/>
        <v>13.899999999999967</v>
      </c>
      <c r="B155" s="14">
        <f>0.5*$C$10*D154^2*$C$4*$F$5</f>
        <v>0.24998586662316785</v>
      </c>
      <c r="C155" s="4">
        <f>(-$C$11*SIN(F154))-(B154/$F$3)</f>
        <v>1.7936777873117649E-3</v>
      </c>
      <c r="D155" s="4">
        <f t="shared" si="13"/>
        <v>73.294125066291585</v>
      </c>
      <c r="E155" s="9">
        <f t="shared" si="14"/>
        <v>-1.5454589602236181E-3</v>
      </c>
      <c r="F155" s="10">
        <f t="shared" si="15"/>
        <v>-1.5674329764457695</v>
      </c>
      <c r="G155" s="4">
        <f t="shared" si="16"/>
        <v>-89.807084211942495</v>
      </c>
      <c r="H155" s="4">
        <f t="shared" si="17"/>
        <v>-690.86805513956699</v>
      </c>
      <c r="I155" s="4">
        <f t="shared" si="18"/>
        <v>190.69663766567663</v>
      </c>
    </row>
    <row r="156" spans="1:9" x14ac:dyDescent="0.3">
      <c r="A156" s="7">
        <f t="shared" si="19"/>
        <v>13.999999999999966</v>
      </c>
      <c r="B156" s="14">
        <f>0.5*$C$10*D155^2*$C$4*$F$5</f>
        <v>0.2499870901748282</v>
      </c>
      <c r="C156" s="4">
        <f>(-$C$11*SIN(F155))-(B155/$F$3)</f>
        <v>1.6382538859716078E-3</v>
      </c>
      <c r="D156" s="4">
        <f t="shared" si="13"/>
        <v>73.294288891680182</v>
      </c>
      <c r="E156" s="9">
        <f t="shared" si="14"/>
        <v>-1.4775618362499678E-3</v>
      </c>
      <c r="F156" s="10">
        <f t="shared" si="15"/>
        <v>-1.5675807326293945</v>
      </c>
      <c r="G156" s="4">
        <f t="shared" si="16"/>
        <v>-89.81554999786448</v>
      </c>
      <c r="H156" s="4">
        <f t="shared" si="17"/>
        <v>-698.19744257306411</v>
      </c>
      <c r="I156" s="4">
        <f t="shared" si="18"/>
        <v>190.72128905641324</v>
      </c>
    </row>
    <row r="157" spans="1:9" x14ac:dyDescent="0.3">
      <c r="A157" s="7">
        <f t="shared" si="19"/>
        <v>14.099999999999966</v>
      </c>
      <c r="B157" s="14">
        <f>0.5*$C$10*D156^2*$C$4*$F$5</f>
        <v>0.24998820770717953</v>
      </c>
      <c r="C157" s="4">
        <f>(-$C$11*SIN(F156))-(B156/$F$3)</f>
        <v>1.4963108875889475E-3</v>
      </c>
      <c r="D157" s="4">
        <f t="shared" si="13"/>
        <v>73.294438522768942</v>
      </c>
      <c r="E157" s="9">
        <f t="shared" si="14"/>
        <v>-1.4126480431849683E-3</v>
      </c>
      <c r="F157" s="10">
        <f t="shared" si="15"/>
        <v>-1.5677219974337129</v>
      </c>
      <c r="G157" s="4">
        <f t="shared" si="16"/>
        <v>-89.823643856018691</v>
      </c>
      <c r="H157" s="4">
        <f t="shared" si="17"/>
        <v>-705.52684853198093</v>
      </c>
      <c r="I157" s="4">
        <f t="shared" si="18"/>
        <v>190.74485753268442</v>
      </c>
    </row>
    <row r="158" spans="1:9" x14ac:dyDescent="0.3">
      <c r="I158" s="11"/>
    </row>
    <row r="159" spans="1:9" x14ac:dyDescent="0.3">
      <c r="I159" s="11"/>
    </row>
    <row r="160" spans="1:9" x14ac:dyDescent="0.3">
      <c r="I160" s="11"/>
    </row>
    <row r="161" spans="9:9" x14ac:dyDescent="0.3">
      <c r="I161" s="11"/>
    </row>
    <row r="162" spans="9:9" x14ac:dyDescent="0.3">
      <c r="I162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L12" sqref="L12"/>
    </sheetView>
  </sheetViews>
  <sheetFormatPr defaultRowHeight="14.4" x14ac:dyDescent="0.3"/>
  <cols>
    <col min="1" max="1" width="11" customWidth="1"/>
    <col min="2" max="2" width="10" customWidth="1"/>
  </cols>
  <sheetData>
    <row r="3" spans="1:2" x14ac:dyDescent="0.3">
      <c r="A3" s="1" t="s">
        <v>0</v>
      </c>
      <c r="B3" s="1" t="s">
        <v>2</v>
      </c>
    </row>
    <row r="4" spans="1:2" x14ac:dyDescent="0.3">
      <c r="A4" s="1" t="s">
        <v>1</v>
      </c>
      <c r="B4" s="1" t="s">
        <v>3</v>
      </c>
    </row>
    <row r="5" spans="1:2" x14ac:dyDescent="0.3">
      <c r="A5" s="1">
        <v>0</v>
      </c>
      <c r="B5" s="1">
        <v>0</v>
      </c>
    </row>
    <row r="6" spans="1:2" x14ac:dyDescent="0.3">
      <c r="A6" s="1">
        <v>0.1</v>
      </c>
      <c r="B6" s="1">
        <v>1</v>
      </c>
    </row>
    <row r="7" spans="1:2" x14ac:dyDescent="0.3">
      <c r="A7" s="1">
        <v>0.2</v>
      </c>
      <c r="B7" s="1">
        <v>2</v>
      </c>
    </row>
    <row r="8" spans="1:2" x14ac:dyDescent="0.3">
      <c r="A8" s="1">
        <v>0.3</v>
      </c>
      <c r="B8" s="1">
        <v>3</v>
      </c>
    </row>
    <row r="9" spans="1:2" x14ac:dyDescent="0.3">
      <c r="A9" s="1">
        <v>0.4</v>
      </c>
      <c r="B9" s="1">
        <v>2</v>
      </c>
    </row>
    <row r="10" spans="1:2" x14ac:dyDescent="0.3">
      <c r="A10" s="1">
        <v>0.5</v>
      </c>
      <c r="B10" s="1">
        <v>1</v>
      </c>
    </row>
    <row r="11" spans="1:2" x14ac:dyDescent="0.3">
      <c r="A11" s="1">
        <v>0.6</v>
      </c>
      <c r="B11" s="1">
        <v>1</v>
      </c>
    </row>
    <row r="12" spans="1:2" x14ac:dyDescent="0.3">
      <c r="A12" s="1">
        <v>0.7</v>
      </c>
      <c r="B12" s="1">
        <v>1</v>
      </c>
    </row>
    <row r="13" spans="1:2" x14ac:dyDescent="0.3">
      <c r="A13" s="1">
        <v>0.8</v>
      </c>
      <c r="B13" s="1">
        <v>1</v>
      </c>
    </row>
    <row r="14" spans="1:2" x14ac:dyDescent="0.3">
      <c r="A14" s="1">
        <v>0.9</v>
      </c>
      <c r="B14" s="1">
        <v>1</v>
      </c>
    </row>
    <row r="15" spans="1:2" x14ac:dyDescent="0.3">
      <c r="A15" s="1">
        <v>1</v>
      </c>
      <c r="B15" s="1">
        <v>0</v>
      </c>
    </row>
    <row r="16" spans="1:2" x14ac:dyDescent="0.3">
      <c r="A16" s="1"/>
      <c r="B16" s="1"/>
    </row>
    <row r="20" spans="1:2" x14ac:dyDescent="0.3">
      <c r="A20" t="s">
        <v>4</v>
      </c>
      <c r="B20" s="2">
        <f>SUM(B5:B16)/11</f>
        <v>1.1818181818181819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Thrust Curve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Eberspeaker, Philip J. (WFF-8100)</dc:creator>
  <cp:lastModifiedBy>Eberspeaker, Philip J. (WFF-8100)</cp:lastModifiedBy>
  <dcterms:created xsi:type="dcterms:W3CDTF">2017-06-30T18:52:21Z</dcterms:created>
  <dcterms:modified xsi:type="dcterms:W3CDTF">2017-07-24T19:33:26Z</dcterms:modified>
</cp:coreProperties>
</file>